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10" windowHeight="8745" tabRatio="999"/>
  </bookViews>
  <sheets>
    <sheet name="INTÉRPRETE LIBRAS 20h NOTURNO" sheetId="13" r:id="rId1"/>
    <sheet name="INTÉRPRETE LIBRAS 40h DIURNO" sheetId="9" r:id="rId2"/>
    <sheet name="UNIFORMES" sheetId="12" r:id="rId3"/>
    <sheet name="RESUMO DA PROPOSTA" sheetId="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2" l="1"/>
  <c r="G5" i="12"/>
  <c r="G34" i="13" l="1"/>
  <c r="G27" i="13"/>
  <c r="G36" i="13" s="1"/>
  <c r="G32" i="9" l="1"/>
  <c r="E10" i="9" l="1"/>
  <c r="E10" i="13"/>
  <c r="F145" i="13"/>
  <c r="F144" i="13"/>
  <c r="F137" i="9"/>
  <c r="F136" i="9"/>
  <c r="F143" i="13" l="1"/>
  <c r="G76" i="13"/>
  <c r="E59" i="13"/>
  <c r="E65" i="13" s="1"/>
  <c r="G8" i="13"/>
  <c r="B4" i="13"/>
  <c r="F135" i="9"/>
  <c r="G28" i="13" l="1"/>
  <c r="G35" i="13" s="1"/>
  <c r="G72" i="13"/>
  <c r="G7" i="12" l="1"/>
  <c r="G132" i="13" s="1"/>
  <c r="G40" i="13"/>
  <c r="G124" i="9" l="1"/>
  <c r="G126" i="9" s="1"/>
  <c r="G153" i="9" s="1"/>
  <c r="G38" i="13"/>
  <c r="G134" i="13"/>
  <c r="G161" i="13" s="1"/>
  <c r="G121" i="13"/>
  <c r="G126" i="13" s="1"/>
  <c r="G68" i="9"/>
  <c r="G99" i="13" l="1"/>
  <c r="G100" i="13" s="1"/>
  <c r="G48" i="13"/>
  <c r="G157" i="13"/>
  <c r="G42" i="13"/>
  <c r="G49" i="13"/>
  <c r="B107" i="13"/>
  <c r="G82" i="13"/>
  <c r="G90" i="13" s="1"/>
  <c r="E51" i="9"/>
  <c r="G101" i="13" l="1"/>
  <c r="G50" i="13"/>
  <c r="G88" i="13" s="1"/>
  <c r="G96" i="13"/>
  <c r="G97" i="13" s="1"/>
  <c r="G98" i="13"/>
  <c r="G58" i="13" l="1"/>
  <c r="G61" i="13"/>
  <c r="G60" i="13"/>
  <c r="G57" i="13"/>
  <c r="G64" i="13"/>
  <c r="G62" i="13"/>
  <c r="G63" i="13"/>
  <c r="G59" i="13"/>
  <c r="G102" i="13"/>
  <c r="G159" i="13" s="1"/>
  <c r="G64" i="9"/>
  <c r="G65" i="13" l="1"/>
  <c r="G89" i="13" s="1"/>
  <c r="G91" i="13" s="1"/>
  <c r="D107" i="13" s="1"/>
  <c r="F107" i="13"/>
  <c r="E57" i="9"/>
  <c r="G8" i="9"/>
  <c r="B4" i="9"/>
  <c r="G115" i="13" l="1"/>
  <c r="G158" i="13"/>
  <c r="G107" i="13"/>
  <c r="G114" i="13" s="1"/>
  <c r="G113" i="13" l="1"/>
  <c r="G108" i="13"/>
  <c r="G116" i="13"/>
  <c r="G112" i="13"/>
  <c r="G117" i="13" s="1"/>
  <c r="G125" i="13" s="1"/>
  <c r="G127" i="13" s="1"/>
  <c r="G160" i="13" s="1"/>
  <c r="G162" i="13" s="1"/>
  <c r="G111" i="13"/>
  <c r="G34" i="9"/>
  <c r="G149" i="9" s="1"/>
  <c r="G138" i="13" l="1"/>
  <c r="G139" i="13" s="1"/>
  <c r="G140" i="13" s="1"/>
  <c r="G141" i="13" s="1"/>
  <c r="G142" i="13" s="1"/>
  <c r="G144" i="13" s="1"/>
  <c r="G113" i="9"/>
  <c r="G118" i="9" s="1"/>
  <c r="B99" i="9"/>
  <c r="G74" i="9"/>
  <c r="G82" i="9" s="1"/>
  <c r="G91" i="9"/>
  <c r="G92" i="9" s="1"/>
  <c r="G40" i="9"/>
  <c r="G41" i="9"/>
  <c r="G145" i="13" l="1"/>
  <c r="G147" i="13"/>
  <c r="G93" i="9"/>
  <c r="G88" i="9"/>
  <c r="G90" i="9"/>
  <c r="G42" i="9"/>
  <c r="G80" i="9" s="1"/>
  <c r="G143" i="13" l="1"/>
  <c r="G148" i="13" s="1"/>
  <c r="G163" i="13" s="1"/>
  <c r="G164" i="13" s="1"/>
  <c r="D6" i="6" s="1"/>
  <c r="G89" i="9"/>
  <c r="G94" i="9" s="1"/>
  <c r="G56" i="9"/>
  <c r="G51" i="9"/>
  <c r="G52" i="9"/>
  <c r="G54" i="9"/>
  <c r="G49" i="9"/>
  <c r="G53" i="9"/>
  <c r="G55" i="9"/>
  <c r="G50" i="9"/>
  <c r="G165" i="13" l="1"/>
  <c r="F99" i="9"/>
  <c r="G151" i="9"/>
  <c r="G57" i="9"/>
  <c r="G81" i="9" l="1"/>
  <c r="G83" i="9" s="1"/>
  <c r="G107" i="9"/>
  <c r="D99" i="9" l="1"/>
  <c r="G99" i="9" s="1"/>
  <c r="G150" i="9"/>
  <c r="G108" i="9" l="1"/>
  <c r="G104" i="9"/>
  <c r="G103" i="9"/>
  <c r="G105" i="9"/>
  <c r="G106" i="9"/>
  <c r="G100" i="9"/>
  <c r="G109" i="9" l="1"/>
  <c r="G117" i="9" s="1"/>
  <c r="G119" i="9" s="1"/>
  <c r="G152" i="9" s="1"/>
  <c r="G154" i="9" s="1"/>
  <c r="G130" i="9" l="1"/>
  <c r="G131" i="9" s="1"/>
  <c r="G132" i="9" s="1"/>
  <c r="G133" i="9" s="1"/>
  <c r="G134" i="9" l="1"/>
  <c r="G139" i="9" l="1"/>
  <c r="G136" i="9"/>
  <c r="G137" i="9"/>
  <c r="G135" i="9" l="1"/>
  <c r="G140" i="9" s="1"/>
  <c r="G155" i="9" s="1"/>
  <c r="G156" i="9" s="1"/>
  <c r="D7" i="6" s="1"/>
  <c r="H7" i="6" s="1"/>
  <c r="I13" i="6" s="1"/>
  <c r="H6" i="6" l="1"/>
  <c r="I12" i="6" s="1"/>
  <c r="I14" i="6" s="1"/>
  <c r="I16" i="6" s="1"/>
  <c r="G157" i="9"/>
  <c r="H8" i="6" l="1"/>
</calcChain>
</file>

<file path=xl/comments1.xml><?xml version="1.0" encoding="utf-8"?>
<comments xmlns="http://schemas.openxmlformats.org/spreadsheetml/2006/main">
  <authors>
    <author>User</author>
    <author/>
  </authors>
  <commentList>
    <comment ref="G26" authorId="0">
      <text>
        <r>
          <rPr>
            <sz val="9"/>
            <color indexed="81"/>
            <rFont val="Segoe UI"/>
            <charset val="1"/>
          </rPr>
          <t xml:space="preserve">Utilizado a data base do reajuste do salário mínimo federal.
</t>
        </r>
      </text>
    </comment>
    <comment ref="G72" authorId="0">
      <text>
        <r>
          <rPr>
            <sz val="9"/>
            <color indexed="81"/>
            <rFont val="Segoe UI"/>
            <charset val="1"/>
          </rPr>
          <t xml:space="preserve">Conforme Lei nº 7.418/1985 e atualizações posteriores.
</t>
        </r>
      </text>
    </comment>
    <comment ref="G76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79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80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B96" authorId="0">
      <text>
        <r>
          <rPr>
            <b/>
            <sz val="9"/>
            <color indexed="81"/>
            <rFont val="Segoe UI"/>
            <charset val="1"/>
          </rPr>
          <t>Os reflexos de 13º salário, férias e 1/3 de férias são referentes a 1 mês de Aviso Prévio Indenizado. Na prorrogação contratual, poderão ser considerados 3 dias, conforme Lei nº 12.506/2011, dependendo da análise do nº de ocorrências deste evento no período.</t>
        </r>
      </text>
    </comment>
    <comment ref="B98" authorId="1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99" authorId="0">
      <text>
        <r>
          <rPr>
            <b/>
            <sz val="9"/>
            <color indexed="81"/>
            <rFont val="Segoe UI"/>
            <charset val="1"/>
          </rPr>
          <t>Negociar extinção/redução na 1ª prorrogação contratual</t>
        </r>
      </text>
    </comment>
    <comment ref="B101" authorId="1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44" authorId="0">
      <text>
        <r>
          <rPr>
            <sz val="9"/>
            <color indexed="81"/>
            <rFont val="Segoe UI"/>
            <charset val="1"/>
          </rPr>
          <t xml:space="preserve">É vedada a insercção do IRPF e CSLL, conforme Acórdão TCU 950/2007 e 205/2018, além de  diversas deliberações posteriores.
</t>
        </r>
      </text>
    </comment>
  </commentList>
</comments>
</file>

<file path=xl/comments2.xml><?xml version="1.0" encoding="utf-8"?>
<comments xmlns="http://schemas.openxmlformats.org/spreadsheetml/2006/main">
  <authors>
    <author>User</author>
    <author/>
  </authors>
  <commentList>
    <comment ref="G26" authorId="0">
      <text>
        <r>
          <rPr>
            <sz val="9"/>
            <color indexed="81"/>
            <rFont val="Segoe UI"/>
            <charset val="1"/>
          </rPr>
          <t xml:space="preserve">Utilizado a data base do reajuste do salário mínimo federal.
</t>
        </r>
      </text>
    </comment>
    <comment ref="G64" authorId="0">
      <text>
        <r>
          <rPr>
            <sz val="9"/>
            <color indexed="81"/>
            <rFont val="Segoe UI"/>
            <charset val="1"/>
          </rPr>
          <t xml:space="preserve">Conforme Lei nº 7.418/1985 e atualizações posteriores.
</t>
        </r>
      </text>
    </comment>
    <comment ref="G68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71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G72" authorId="0">
      <text>
        <r>
          <rPr>
            <sz val="9"/>
            <color indexed="81"/>
            <rFont val="Segoe UI"/>
            <charset val="1"/>
          </rPr>
          <t xml:space="preserve">A ser cotado conforme critérios da empresa licitante.
</t>
        </r>
      </text>
    </comment>
    <comment ref="B88" authorId="0">
      <text>
        <r>
          <rPr>
            <sz val="9"/>
            <color indexed="81"/>
            <rFont val="Segoe UI"/>
            <charset val="1"/>
          </rPr>
          <t xml:space="preserve">Os reflexos de 13º salário, férias e 1/3 de férias são referentes a 1 mês de Aviso Prévio Indenizado. Na prorrogação contratual, poderão ser considerados 3 dias, conforme Lei nº 12.506/2011, dependendo da análise do nº de ocorrências deste evento no período.
</t>
        </r>
      </text>
    </comment>
    <comment ref="B90" authorId="1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Indenizado durante a vigência do Contrato de Prestação de Serviços.</t>
        </r>
      </text>
    </comment>
    <comment ref="B91" authorId="0">
      <text>
        <r>
          <rPr>
            <sz val="9"/>
            <color indexed="81"/>
            <rFont val="Segoe UI"/>
            <charset val="1"/>
          </rPr>
          <t xml:space="preserve">Negociar extinção/redução na 1ª prorrogação contratual.
</t>
        </r>
      </text>
    </comment>
    <comment ref="B93" authorId="1">
      <text>
        <r>
          <rPr>
            <b/>
            <sz val="8"/>
            <color rgb="FFFF0000"/>
            <rFont val="Tahoma"/>
            <family val="2"/>
            <charset val="1"/>
          </rPr>
          <t>Multa de 40% sobre Saldo da Conta Vinculada do FGTS para RCT s/Justa Causa, com Aviso Trabalhado ao final do Contrato de Prestação de Serviços.</t>
        </r>
      </text>
    </comment>
    <comment ref="B136" authorId="0">
      <text>
        <r>
          <rPr>
            <sz val="9"/>
            <color indexed="81"/>
            <rFont val="Segoe UI"/>
            <charset val="1"/>
          </rPr>
          <t xml:space="preserve">É vedada a insercção do IRPF e CSLL, conforme Acórdão TCU 950/2007 e 205/2018, além de diversas deliberações posteriores.
</t>
        </r>
      </text>
    </comment>
  </commentList>
</comments>
</file>

<file path=xl/sharedStrings.xml><?xml version="1.0" encoding="utf-8"?>
<sst xmlns="http://schemas.openxmlformats.org/spreadsheetml/2006/main" count="562" uniqueCount="264">
  <si>
    <t>Planilha de Custos e Formação de Preços</t>
  </si>
  <si>
    <t>Processo:</t>
  </si>
  <si>
    <t>Licitação:</t>
  </si>
  <si>
    <t>Dia/hora:</t>
  </si>
  <si>
    <t>DADOS DO PROPONENTE</t>
  </si>
  <si>
    <t>Razão Social...................................:</t>
  </si>
  <si>
    <t>CNPJ..............................................:</t>
  </si>
  <si>
    <t>DISCRIMINAÇÃO DO SERVIÇO</t>
  </si>
  <si>
    <t>A</t>
  </si>
  <si>
    <t>Data de Apresentação da Proposta (dia/mês/ano)</t>
  </si>
  <si>
    <t>B</t>
  </si>
  <si>
    <t>Município/UF</t>
  </si>
  <si>
    <t>C</t>
  </si>
  <si>
    <t>D</t>
  </si>
  <si>
    <t>N° de meses de execução contratual</t>
  </si>
  <si>
    <t>Categoria profissional (vinculada à execução contratual)</t>
  </si>
  <si>
    <t>Data base da categoria (dia/mês/ano)</t>
  </si>
  <si>
    <t>Composição da Remuneração</t>
  </si>
  <si>
    <t>Valor (R$)</t>
  </si>
  <si>
    <t>Percentual (%)</t>
  </si>
  <si>
    <t>E</t>
  </si>
  <si>
    <t>F</t>
  </si>
  <si>
    <t>G</t>
  </si>
  <si>
    <t>H</t>
  </si>
  <si>
    <t>Assistência Médica e Familiar</t>
  </si>
  <si>
    <t>Submódulo 4.1</t>
  </si>
  <si>
    <t>INSS</t>
  </si>
  <si>
    <t>SEBRAE</t>
  </si>
  <si>
    <t>Submódulo 4.2</t>
  </si>
  <si>
    <t>Incidência do FGTS sobre Aviso Prévio Indenizado</t>
  </si>
  <si>
    <t>PIS</t>
  </si>
  <si>
    <t>Unidade</t>
  </si>
  <si>
    <t xml:space="preserve">IN/MPOG - nº 05/2017 - ANEXO VII-D </t>
  </si>
  <si>
    <t>Submódulo 2.1</t>
  </si>
  <si>
    <t>Submódulo 2.2</t>
  </si>
  <si>
    <t xml:space="preserve">Salário Educação </t>
  </si>
  <si>
    <t>SESC ou SESI</t>
  </si>
  <si>
    <t>SENAI - SENAC</t>
  </si>
  <si>
    <t xml:space="preserve">INCRA </t>
  </si>
  <si>
    <t xml:space="preserve">FGTS </t>
  </si>
  <si>
    <t>Submódulo 2.3</t>
  </si>
  <si>
    <t xml:space="preserve">Insumos Diversos </t>
  </si>
  <si>
    <t xml:space="preserve">Custos Indiretos </t>
  </si>
  <si>
    <t xml:space="preserve">Lucro </t>
  </si>
  <si>
    <t xml:space="preserve">Tributos </t>
  </si>
  <si>
    <t>SUBTOTAL ( A + B + C + D + E )</t>
  </si>
  <si>
    <t xml:space="preserve">Módulo 3 - Provisão para Rescisão </t>
  </si>
  <si>
    <t xml:space="preserve">Módulo 4 - Custo de Reposição do Profissional Ausente </t>
  </si>
  <si>
    <t xml:space="preserve">Módulo 5 - Insumos Diversos </t>
  </si>
  <si>
    <t>Classificação Brasileira de Ocupações</t>
  </si>
  <si>
    <t xml:space="preserve">Módulo 6 - Custos Indiretos, Tributos e Lucro </t>
  </si>
  <si>
    <t xml:space="preserve">Módulo 1 - Composição da Remuneração </t>
  </si>
  <si>
    <t xml:space="preserve">DESCRIÇÃO </t>
  </si>
  <si>
    <t>O valor informado deverá ser o custo real do insumo (descontado o valor eventualmente pago pelo empregado).</t>
  </si>
  <si>
    <t>ANEXO III</t>
  </si>
  <si>
    <t>Declaro para devidos fins que: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</si>
  <si>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</si>
  <si>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</t>
  </si>
  <si>
    <t>4. Que não possuo, em sua cadeia produtiva, empregados executando trabalho degradante ou forçado, observando o disposto nos incisos III e IV do art. 1º e no inciso III do art. 5º da Constituição Federal</t>
  </si>
  <si>
    <t>5. Que para elaboração da presenta proposta foram considereados todos os custos diretos, indiretos, impostos, despesas de pessoa e insumos.</t>
  </si>
  <si>
    <t>6. Que a validade da presente proposta é de 60 dias.</t>
  </si>
  <si>
    <t>CARIMBO E ASSINATURA</t>
  </si>
  <si>
    <t>Ano do Acordo, Convenção ou Sentença Normativa em Dissídio 
Coletivo</t>
  </si>
  <si>
    <t>Nota 1</t>
  </si>
  <si>
    <t>Nota 2</t>
  </si>
  <si>
    <t>MÓDULO 1 - COMPOSIÇÃO DA REMUNERAÇÃO</t>
  </si>
  <si>
    <r>
      <rPr>
        <b/>
        <sz val="10"/>
        <color rgb="FF000000"/>
        <rFont val="Calibri"/>
        <family val="2"/>
        <scheme val="minor"/>
      </rPr>
      <t xml:space="preserve">Outros </t>
    </r>
    <r>
      <rPr>
        <sz val="10"/>
        <color rgb="FF000000"/>
        <rFont val="Calibri"/>
        <family val="2"/>
        <scheme val="minor"/>
      </rPr>
      <t>(especificar)</t>
    </r>
  </si>
  <si>
    <t>Nota 3</t>
  </si>
  <si>
    <t>MÓDULO 2 - ENCARGOS E BENEFÍCIOS ANUAIS, MENSAIS E DIÁRIOS</t>
  </si>
  <si>
    <r>
      <rPr>
        <b/>
        <sz val="10"/>
        <color rgb="FF000000"/>
        <rFont val="Calibri"/>
        <family val="2"/>
        <scheme val="minor"/>
      </rPr>
      <t>Férias e Adicional de Férias</t>
    </r>
    <r>
      <rPr>
        <sz val="10"/>
        <color rgb="FF000000"/>
        <rFont val="Calibri"/>
        <family val="2"/>
        <scheme val="minor"/>
      </rPr>
      <t xml:space="preserve"> - [(Rem + Rem/3)/12]</t>
    </r>
  </si>
  <si>
    <t>Total do Submódulo 2.1</t>
  </si>
  <si>
    <t>Nota 4</t>
  </si>
  <si>
    <t>Como a Planilha de Custos é calculada mensalmente, provisiona-se proporcionalmente 1/12 (um doze avos) dos valores referentes à gratificação natalina, férias e adicional de férias</t>
  </si>
  <si>
    <t>Nota 5</t>
  </si>
  <si>
    <t>Nota 6</t>
  </si>
  <si>
    <t xml:space="preserve">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</si>
  <si>
    <t>GPS, FGTS e outras Contribuições</t>
  </si>
  <si>
    <t>RAT</t>
  </si>
  <si>
    <t>FAP</t>
  </si>
  <si>
    <t>Total do Submódulo 2.2</t>
  </si>
  <si>
    <t>Nota 7</t>
  </si>
  <si>
    <t>Os percentuais dos encargos previdenciários, do FGTS e demais contribuições são aqueles estabelecidos pela legislação vigente</t>
  </si>
  <si>
    <t>Nota 8</t>
  </si>
  <si>
    <t xml:space="preserve">SAT - Seguro Acidente de Trabalho (RAT x FAP) </t>
  </si>
  <si>
    <t>O SAT , a depender do grau de risco do serviço, irá variar entre 1% para risco leve, 2% para risco médio e 3% para risco grave</t>
  </si>
  <si>
    <t>Benefícios Mensais e Diários</t>
  </si>
  <si>
    <t>Valor da passagem do transporte coletivo no município de prestação do serviço</t>
  </si>
  <si>
    <t>Quantidade de passagens por dia por empregado</t>
  </si>
  <si>
    <t>Quantidade de dias do mês de recebimento de passagens</t>
  </si>
  <si>
    <t>Quantidade de dias do mês de recebimento de auxílio-alimentação</t>
  </si>
  <si>
    <r>
      <rPr>
        <b/>
        <sz val="10"/>
        <color rgb="FF000000"/>
        <rFont val="Calibri"/>
        <family val="2"/>
      </rPr>
      <t>Outros</t>
    </r>
    <r>
      <rPr>
        <sz val="10"/>
        <color rgb="FF000000"/>
        <rFont val="Calibri"/>
        <family val="2"/>
      </rPr>
      <t xml:space="preserve"> (Especificar)</t>
    </r>
  </si>
  <si>
    <t>Total do Submódulo 2.3</t>
  </si>
  <si>
    <t>Nota 11</t>
  </si>
  <si>
    <t>QUADRO RESUMO - MÓDULO 2 - BENEFÍCIOS E ENCARGOS ANUAIS, MENSAIS E DIÁRIOS</t>
  </si>
  <si>
    <t>Módulo 2</t>
  </si>
  <si>
    <t>Encargos Previdenciários (GPS), Fundo de Garantia por Tempo de Serviço (FGTS), e Outras Contribuições</t>
  </si>
  <si>
    <t xml:space="preserve">Beneficios e Encargos Anuais, Mensais e Diários </t>
  </si>
  <si>
    <t>Valor</t>
  </si>
  <si>
    <t>COMPOSIÇÃO DA REMUNERAÇÃO - TOTAL DO MÓDULO 1</t>
  </si>
  <si>
    <t>BENEFÍCIOS E ENCARGOS ANUAIS, MENSAIS E DIÁRIOS - TOTAL DO MÓDULO 2</t>
  </si>
  <si>
    <t>MÓDULO 3 - PROVISÃO PARA RESCISÃO</t>
  </si>
  <si>
    <t>Descrição</t>
  </si>
  <si>
    <t>Multa do FGTS sobre Aviso Prévio Indenizado  [40% + 8% x (Rem + 13º + Férias + 1/3Férias)] x 5%rotatividade</t>
  </si>
  <si>
    <r>
      <t>Aviso Prévio Indenizado</t>
    </r>
    <r>
      <rPr>
        <b/>
        <sz val="10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1"/>
      </rPr>
      <t xml:space="preserve"> [Rem/12 + 13º/12 + Férias/12 + (1/3 x Férias)/12] x (30/30=1) x 5%rotatividade</t>
    </r>
  </si>
  <si>
    <t>Aviso Prévio Trabalhado  [(Rem/30)x7]/12x100% empregados no final do contrato</t>
  </si>
  <si>
    <t>Multa FGTS sobre Aviso Prévio Trabalhado   [40% + 8% x (Rem + 13º + Férias + 1/3Férias)] x 100% empregados</t>
  </si>
  <si>
    <t xml:space="preserve">Incidência do Submódulo 2.2 sobre Aviso Prévio Trabalhado  </t>
  </si>
  <si>
    <t>Módulo 2:</t>
  </si>
  <si>
    <t>Módulo 1:</t>
  </si>
  <si>
    <t>Módulo 3:</t>
  </si>
  <si>
    <t xml:space="preserve">BCCPA - Base de cálculo para o custo de Reposição do Profissional Ausente (substituto): Módulo 1 + Módulo 2 + Módulo 3 </t>
  </si>
  <si>
    <t>Submódulo 4.1 - Substituto nas Ausências Legais</t>
  </si>
  <si>
    <t>Custo Diário: BCCPA/30</t>
  </si>
  <si>
    <r>
      <rPr>
        <b/>
        <sz val="10"/>
        <color rgb="FF000000"/>
        <rFont val="Calibri"/>
        <family val="2"/>
      </rPr>
      <t>Substituto na cobertura de Férias</t>
    </r>
    <r>
      <rPr>
        <sz val="10"/>
        <color rgb="FF000000"/>
        <rFont val="Calibri"/>
        <family val="2"/>
        <charset val="1"/>
      </rPr>
      <t xml:space="preserve">   BCCPA/12</t>
    </r>
  </si>
  <si>
    <r>
      <rPr>
        <b/>
        <sz val="10"/>
        <color rgb="FF000000"/>
        <rFont val="Calibri"/>
        <family val="2"/>
      </rPr>
      <t>Substituto na cobertura de Ausência por Acidente de Trabalho</t>
    </r>
    <r>
      <rPr>
        <sz val="10"/>
        <color rgb="FF000000"/>
        <rFont val="Calibri"/>
        <family val="2"/>
        <charset val="1"/>
      </rPr>
      <t xml:space="preserve">  {[(BCCPA/30)x15dias]/12}x0,78%</t>
    </r>
  </si>
  <si>
    <r>
      <rPr>
        <b/>
        <sz val="10"/>
        <color rgb="FF000000"/>
        <rFont val="Calibri"/>
        <family val="2"/>
      </rPr>
      <t>Substituto na cobertura de Licença Paternidade</t>
    </r>
    <r>
      <rPr>
        <sz val="10"/>
        <color rgb="FF000000"/>
        <rFont val="Calibri"/>
        <family val="2"/>
        <charset val="1"/>
      </rPr>
      <t xml:space="preserve">  {[(BCCPA/30)x5dias]/12}x1,5%</t>
    </r>
  </si>
  <si>
    <r>
      <rPr>
        <b/>
        <sz val="10"/>
        <color rgb="FF000000"/>
        <rFont val="Calibri"/>
        <family val="2"/>
      </rPr>
      <t>Substituto na cobertura de Afastamento Maternidade</t>
    </r>
    <r>
      <rPr>
        <sz val="10"/>
        <color rgb="FF000000"/>
        <rFont val="Calibri"/>
        <family val="2"/>
        <charset val="1"/>
      </rPr>
      <t xml:space="preserve"> {[(Mód.1+Mód.1/3)/12+(sub.2.2+sub.2.3+Mód.3)]x(4/12)}x2%</t>
    </r>
  </si>
  <si>
    <t>Total do Submódulo 4.1</t>
  </si>
  <si>
    <t xml:space="preserve">Substituto na Intrajornada </t>
  </si>
  <si>
    <t xml:space="preserve">Total do Submodulo 4.2  </t>
  </si>
  <si>
    <t>QUADRO RESUMO - MÓDULO 4 - CUSTO DE REPOSIÇÃO DO PROFISSIONAL AUSENTE</t>
  </si>
  <si>
    <t>Módulo 4</t>
  </si>
  <si>
    <t xml:space="preserve">Substituto nas Ausências Legais </t>
  </si>
  <si>
    <t>CUSTO DE REPOSIÇÃO DO PROFISSIONAL AUSENTE - TOTAL DO MÓDULO 4</t>
  </si>
  <si>
    <t>MARCA / FABRICANTE</t>
  </si>
  <si>
    <t>UNIDADE</t>
  </si>
  <si>
    <t>Valor unitário</t>
  </si>
  <si>
    <t>Período de Amortização (meses)</t>
  </si>
  <si>
    <t>Custo mensal unitário</t>
  </si>
  <si>
    <t>* Item com preenchimento obrigatório do campo “Marca / Fabricante”.</t>
  </si>
  <si>
    <t>MÓDULO 5 - INSUMOS DIVERSOS</t>
  </si>
  <si>
    <t>Uniformes</t>
  </si>
  <si>
    <t xml:space="preserve">Outros (especificar) </t>
  </si>
  <si>
    <t>INSUMOS DIVERSOS - TOTAL DO MÓDULO 5</t>
  </si>
  <si>
    <t>MÓDULO 6 - CUSTOS INDIRETOS, LUCRO E TRIBUTOS</t>
  </si>
  <si>
    <r>
      <rPr>
        <b/>
        <sz val="10"/>
        <color rgb="FF000000"/>
        <rFont val="Calibri"/>
        <family val="2"/>
      </rPr>
      <t>BASE DE CÁLCULO DOS CUSTOS INDIRETOS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</t>
    </r>
  </si>
  <si>
    <r>
      <rPr>
        <b/>
        <sz val="10"/>
        <color rgb="FF000000"/>
        <rFont val="Calibri"/>
        <family val="2"/>
      </rPr>
      <t>BASE DE CÁLCULO DO LUCRO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</t>
    </r>
  </si>
  <si>
    <r>
      <rPr>
        <b/>
        <sz val="10"/>
        <color rgb="FF000000"/>
        <rFont val="Calibri"/>
        <family val="2"/>
      </rPr>
      <t>BASE DE CÁLCULO DOS TRIBUTOS</t>
    </r>
    <r>
      <rPr>
        <sz val="10"/>
        <color rgb="FF000000"/>
        <rFont val="Calibri"/>
        <family val="2"/>
      </rPr>
      <t xml:space="preserve">  =  Total do Módulo 1  (</t>
    </r>
    <r>
      <rPr>
        <i/>
        <sz val="10"/>
        <color rgb="FF000000"/>
        <rFont val="Calibri"/>
        <family val="2"/>
      </rPr>
      <t>Composição da  Remuneração)</t>
    </r>
    <r>
      <rPr>
        <sz val="10"/>
        <color rgb="FF000000"/>
        <rFont val="Calibri"/>
        <family val="2"/>
      </rPr>
      <t xml:space="preserve"> + Total do Módulo 2 (</t>
    </r>
    <r>
      <rPr>
        <i/>
        <sz val="10"/>
        <color rgb="FF000000"/>
        <rFont val="Calibri"/>
        <family val="2"/>
      </rPr>
      <t>Encargos e Benefícios Anuais, Mensais e Diários</t>
    </r>
    <r>
      <rPr>
        <sz val="10"/>
        <color rgb="FF000000"/>
        <rFont val="Calibri"/>
        <family val="2"/>
      </rPr>
      <t>) + Total do Módulo 3 (</t>
    </r>
    <r>
      <rPr>
        <i/>
        <sz val="10"/>
        <color rgb="FF000000"/>
        <rFont val="Calibri"/>
        <family val="2"/>
      </rPr>
      <t>Provisão para Rescisão</t>
    </r>
    <r>
      <rPr>
        <sz val="10"/>
        <color rgb="FF000000"/>
        <rFont val="Calibri"/>
        <family val="2"/>
      </rPr>
      <t>) + Total do Módulo 4 (</t>
    </r>
    <r>
      <rPr>
        <i/>
        <sz val="10"/>
        <color rgb="FF000000"/>
        <rFont val="Calibri"/>
        <family val="2"/>
      </rPr>
      <t>Custo de Reposição do Profissional Ausente</t>
    </r>
    <r>
      <rPr>
        <sz val="10"/>
        <color rgb="FF000000"/>
        <rFont val="Calibri"/>
        <family val="2"/>
      </rPr>
      <t>) + Total do Módulo 5 (</t>
    </r>
    <r>
      <rPr>
        <i/>
        <sz val="10"/>
        <color rgb="FF000000"/>
        <rFont val="Calibri"/>
        <family val="2"/>
      </rPr>
      <t>Insumos Diversos</t>
    </r>
    <r>
      <rPr>
        <sz val="10"/>
        <color rgb="FF000000"/>
        <rFont val="Calibri"/>
        <family val="2"/>
      </rPr>
      <t>) + Custos Indiretos + Lucro</t>
    </r>
  </si>
  <si>
    <t>COFINS</t>
  </si>
  <si>
    <t>ISS</t>
  </si>
  <si>
    <t>C.1</t>
  </si>
  <si>
    <t>C.2</t>
  </si>
  <si>
    <t>C.3</t>
  </si>
  <si>
    <t xml:space="preserve">Tributos Federais </t>
  </si>
  <si>
    <t>Tributos Estaduais (especificar)</t>
  </si>
  <si>
    <t>Tributos Municipais</t>
  </si>
  <si>
    <t>---------</t>
  </si>
  <si>
    <t>CUSTOS INDIRETOS, LUCRO E TRIBUTOS - TOTAL DO MÓDULO 6</t>
  </si>
  <si>
    <t>Nota 12</t>
  </si>
  <si>
    <t>Custos Indiretos, Lucro e Tributos por Posto.</t>
  </si>
  <si>
    <t>Cálculo do Tributo:</t>
  </si>
  <si>
    <t>Base de Cálculo para os Tributos</t>
  </si>
  <si>
    <t>_______________________________</t>
  </si>
  <si>
    <t>1 – (Total de tributos em % dividido por 100)</t>
  </si>
  <si>
    <t>x Alíquota do Tributo</t>
  </si>
  <si>
    <t>Nota 13</t>
  </si>
  <si>
    <t xml:space="preserve">Módulo 2 - Encargos e Beneficios Anuais , Mensais e Diários </t>
  </si>
  <si>
    <t>Intervalo Intrajornada</t>
  </si>
  <si>
    <t>Seguro de Vida</t>
  </si>
  <si>
    <t>13º (Décimo Terceiro) Salário, Férias e Adicional de Férias</t>
  </si>
  <si>
    <t>Encargos Previdenciários (GPS), Fundo de Garantia por Tempo de Serviço (FGTS) e outras Contribuições                                                                       BASE DE CÁLCULO = MÓDULO 1 +  SUBMÓDULO 2.1</t>
  </si>
  <si>
    <t>Encargos Previdenciários (GPS), Fundo de Garantia por Tempo de Serviço (FGTS) e outras Contribuições                                                                                          BASE DE CÁLCULO = MÓDULO 1 (Total da Remuneração das Verbas Salariais) +  SUBMÓDULO 2.1</t>
  </si>
  <si>
    <t>Subtotal do Módulo 1: Total da Remuneração das VERBAS SALARIAIS</t>
  </si>
  <si>
    <t>Subtotal do Módulo 1: Total da Remuneração das VERBAS INDENIZATÓRIAS</t>
  </si>
  <si>
    <r>
      <rPr>
        <b/>
        <sz val="10"/>
        <color rgb="FF000000"/>
        <rFont val="Calibri"/>
        <family val="2"/>
      </rPr>
      <t xml:space="preserve">Aviso Prévio Indenizado  </t>
    </r>
    <r>
      <rPr>
        <sz val="10"/>
        <color rgb="FF000000"/>
        <rFont val="Calibri"/>
        <family val="2"/>
        <charset val="1"/>
      </rPr>
      <t xml:space="preserve"> [Rem/12 + 13º/12 + Férias/12 + (1/3 x Férias)/12] x (30/30=1) x 5%rotatividade</t>
    </r>
  </si>
  <si>
    <r>
      <rPr>
        <b/>
        <sz val="10"/>
        <color rgb="FF000000"/>
        <rFont val="Calibri"/>
        <family val="2"/>
      </rPr>
      <t>Multa do FGTS sobre Aviso Prévio Indenizado</t>
    </r>
    <r>
      <rPr>
        <sz val="10"/>
        <color rgb="FF000000"/>
        <rFont val="Calibri"/>
        <family val="2"/>
        <charset val="1"/>
      </rPr>
      <t xml:space="preserve">  [40% + 8% x (Rem + 13º + Férias + 1/3Férias)] x 5%rotatividade</t>
    </r>
  </si>
  <si>
    <r>
      <rPr>
        <b/>
        <sz val="10"/>
        <color rgb="FF000000"/>
        <rFont val="Calibri"/>
        <family val="2"/>
      </rPr>
      <t>Aviso Prévio Trabalhado</t>
    </r>
    <r>
      <rPr>
        <sz val="10"/>
        <color rgb="FF000000"/>
        <rFont val="Calibri"/>
        <family val="2"/>
        <charset val="1"/>
      </rPr>
      <t xml:space="preserve">  [(Rem/30)x7]/12x100% empregados no final do contrato</t>
    </r>
  </si>
  <si>
    <r>
      <rPr>
        <b/>
        <sz val="10"/>
        <color rgb="FF000000"/>
        <rFont val="Calibri"/>
        <family val="2"/>
      </rPr>
      <t>Multa FGTS sobre Aviso Prévio Trabalhado</t>
    </r>
    <r>
      <rPr>
        <sz val="10"/>
        <color rgb="FF000000"/>
        <rFont val="Calibri"/>
        <family val="2"/>
        <charset val="1"/>
      </rPr>
      <t xml:space="preserve">   [40% + 8% x (Rem + 13º + Férias + 1/3Férias)] x 100% empregados</t>
    </r>
  </si>
  <si>
    <t>Os itens que comtemplam o Módulo 4 se referem ao custo dos dias trabalhados pelo repositor/substituto quando o empregado alocado na prestação do serviço estiver ausente, conforme as previsões estabelecidas na legislação.</t>
  </si>
  <si>
    <t xml:space="preserve">BCCPA - Base de cálculo para o custo de Reposição do Profissional Ausente (substituto): Módulo 1 (Total da Remuneração das Verbas Salariais) + Módulo 2 + Módulo 3 </t>
  </si>
  <si>
    <t>Módulo 1  Verbas Salariais:</t>
  </si>
  <si>
    <t>Substituto na cobertuta de Intervalo para Repouso ou Alimentação</t>
  </si>
  <si>
    <t>Tabela do SIMPLES</t>
  </si>
  <si>
    <t>Tributo</t>
  </si>
  <si>
    <t>Alíquota</t>
  </si>
  <si>
    <t>CPP</t>
  </si>
  <si>
    <t>10.662.072/0008-24</t>
  </si>
  <si>
    <t>Regime de Tributação: (1)Real (2)Presumido (3 e 4)Simples Nacional</t>
  </si>
  <si>
    <t>Ano do Acordo, Convenção ou Sentença Normativa em Dissídio Coletivo</t>
  </si>
  <si>
    <t>QUADRO RESUMO DO VALOR MENSAL DOS SERVIÇOS</t>
  </si>
  <si>
    <t>TIPO DE SERVIÇO - ESCALA DE TRABALHO</t>
  </si>
  <si>
    <t>QUANTIDADE DE  POSTOS</t>
  </si>
  <si>
    <t>I</t>
  </si>
  <si>
    <t>II</t>
  </si>
  <si>
    <t>IDENTIFICAÇÃO DO SERVIÇO</t>
  </si>
  <si>
    <t>Tipo de Serviço</t>
  </si>
  <si>
    <t>Unidade de Medida</t>
  </si>
  <si>
    <t>Quantidade Total a Contratar</t>
  </si>
  <si>
    <t>Posto</t>
  </si>
  <si>
    <t>QUADRO DEMONSTRATIVO - VALOR GLOBAL DA PROPOSTA</t>
  </si>
  <si>
    <t>Valor Proposto por Unidade de Medida</t>
  </si>
  <si>
    <t>Valor Mensal do Serviço</t>
  </si>
  <si>
    <t>Número de Meses do Contrato</t>
  </si>
  <si>
    <t>Valor Global da Proposta (Valor Mensal do Serviço x nº de meses do contrato)</t>
  </si>
  <si>
    <t>1. Estou CIENTE e de ACORDO com as condições previstas no Termo de Referência.</t>
  </si>
  <si>
    <t>Dados da Empresa:</t>
  </si>
  <si>
    <t>Nota 14</t>
  </si>
  <si>
    <t>xxxxx.xxxxxx/2020-xx</t>
  </si>
  <si>
    <t>xx/2020</t>
  </si>
  <si>
    <t>MÃO DE OBRA VINCULADA À EXECUÇÃO CONTRATUAL</t>
  </si>
  <si>
    <t>MÃO DE OBRA</t>
  </si>
  <si>
    <t>Dados complementares para composição dos custos referente à mão de obra</t>
  </si>
  <si>
    <t>Deverá ser elaborado uma planilha para cada tipo de serviço.</t>
  </si>
  <si>
    <r>
      <rPr>
        <b/>
        <sz val="10"/>
        <color rgb="FF000000"/>
        <rFont val="Calibri"/>
        <family val="2"/>
        <scheme val="minor"/>
      </rPr>
      <t>13º (Décimo Terceiro) Salário</t>
    </r>
    <r>
      <rPr>
        <sz val="10"/>
        <color rgb="FF000000"/>
        <rFont val="Calibri"/>
        <family val="2"/>
        <scheme val="minor"/>
      </rPr>
      <t xml:space="preserve"> - Rem/12</t>
    </r>
  </si>
  <si>
    <t>Como a Planilha de Custos é calculada mensalmente, provisiona-se proporcionalmente 1/12 (um doze avos) dos valores referentes à gratificação natalina, férias e adicional de férias.</t>
  </si>
  <si>
    <t>Os percentuais dos encargos previdenciários, do FGTS e demais contribuições são aqueles estabelecidos pela legislação vigente.</t>
  </si>
  <si>
    <t>O SAT , a depender do grau de risco do serviço, irá variar entre 1% para risco leve, 2% para risco médio e 3% para risco grave.</t>
  </si>
  <si>
    <t xml:space="preserve">Descrição </t>
  </si>
  <si>
    <t xml:space="preserve">MÓDULO 4 - CUSTO DE REPOSIÇÃO DO PROFISSIONAL AUSENTE </t>
  </si>
  <si>
    <t xml:space="preserve">Total do Submódulo 4.2  </t>
  </si>
  <si>
    <t>O Módulo 1 refere-se ao valor mensal devido ao empregado pela prestação do serviço.</t>
  </si>
  <si>
    <t>PROVISÃO PARA RESCISÃO - TOTAL DO MÓDULO 3</t>
  </si>
  <si>
    <t>Módulo 2                     Sem  VA e VT:</t>
  </si>
  <si>
    <t>VALOR MENSAL DO POSTO (R$)</t>
  </si>
  <si>
    <t>VALOR TOTAL DO SERVIÇO (R$)</t>
  </si>
  <si>
    <t>Não há</t>
  </si>
  <si>
    <t>Tradutor e Intérprete de Libras - 40h semanais - Diurno</t>
  </si>
  <si>
    <t>Tipo de serviço: Tradutor e Intérprete de Libras</t>
  </si>
  <si>
    <t>TRADUTOR E INTÉRPRETE DE LIBRAS 40h - DIURNO</t>
  </si>
  <si>
    <t>CBO:  2614-25</t>
  </si>
  <si>
    <t>Salário Normativo da Categoria Profissional (Pesquisa de Mercado) - 40h/semanais</t>
  </si>
  <si>
    <t xml:space="preserve">Tradutor e Intérprete de Libras   </t>
  </si>
  <si>
    <t>01.01.2020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</si>
  <si>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40hs- (Pesquisa de Mercado)</t>
    </r>
  </si>
  <si>
    <t>Participação do empregado em percentual do salário-base</t>
  </si>
  <si>
    <t xml:space="preserve">Valor do Auxílio-Alimentação </t>
  </si>
  <si>
    <t>Percentual de participação do empregado sobre o auxílio-alimentação</t>
  </si>
  <si>
    <r>
      <rPr>
        <b/>
        <sz val="10"/>
        <color rgb="FF000000"/>
        <rFont val="Calibri"/>
        <family val="2"/>
      </rPr>
      <t xml:space="preserve">Auxílio Alimentação    </t>
    </r>
    <r>
      <rPr>
        <sz val="10"/>
        <color rgb="FF000000"/>
        <rFont val="Calibri"/>
        <family val="2"/>
      </rPr>
      <t xml:space="preserve"> [(22xVA)x(1-0,20)]</t>
    </r>
  </si>
  <si>
    <r>
      <rPr>
        <b/>
        <sz val="10"/>
        <color rgb="FF000000"/>
        <rFont val="Calibri"/>
        <family val="2"/>
      </rPr>
      <t xml:space="preserve">Transporte </t>
    </r>
    <r>
      <rPr>
        <sz val="10"/>
        <color rgb="FF000000"/>
        <rFont val="Calibri"/>
        <family val="2"/>
      </rPr>
      <t xml:space="preserve">     [(2xVTx22)x(6%xSB)]</t>
    </r>
  </si>
  <si>
    <r>
      <rPr>
        <b/>
        <sz val="10"/>
        <color rgb="FF000000"/>
        <rFont val="Calibri"/>
        <family val="2"/>
      </rPr>
      <t>Substituto na cobertura de Ausências Legais</t>
    </r>
    <r>
      <rPr>
        <sz val="10"/>
        <color rgb="FF000000"/>
        <rFont val="Calibri"/>
        <family val="2"/>
        <charset val="1"/>
      </rPr>
      <t xml:space="preserve">   [(BCCPA/30)x1dia]/12</t>
    </r>
  </si>
  <si>
    <r>
      <rPr>
        <b/>
        <sz val="10"/>
        <rFont val="Calibri"/>
        <family val="2"/>
      </rPr>
      <t>Substituto na cobertuta de Ausência por Doença</t>
    </r>
    <r>
      <rPr>
        <sz val="10"/>
        <rFont val="Calibri"/>
        <family val="2"/>
      </rPr>
      <t xml:space="preserve">  [(BCCPA/30)x5dias])/12</t>
    </r>
  </si>
  <si>
    <t xml:space="preserve">Substituto na cobertuta de Intervalo para Repouso ou Alimentação </t>
  </si>
  <si>
    <t>Tradutor e Intérprete de Libras - 20h semanais - Noturno</t>
  </si>
  <si>
    <t>Salário Normativo da Categoria Profissional (Pesquisa de Mercado) - 20h/semanais</t>
  </si>
  <si>
    <t>Valor do salário/hora (VSH)</t>
  </si>
  <si>
    <r>
      <rPr>
        <b/>
        <sz val="10"/>
        <color rgb="FF000000"/>
        <rFont val="Calibri"/>
        <family val="2"/>
        <scheme val="minor"/>
      </rPr>
      <t>Salário Base</t>
    </r>
    <r>
      <rPr>
        <sz val="10"/>
        <color rgb="FF000000"/>
        <rFont val="Calibri"/>
        <family val="2"/>
        <scheme val="minor"/>
      </rPr>
      <t xml:space="preserve"> - (Pesquisa de Mercado) - 20hs</t>
    </r>
  </si>
  <si>
    <t>Valor da hora do adicional noturno - VAN  (valor hora x 20%)</t>
  </si>
  <si>
    <r>
      <t xml:space="preserve">Adicional Noturno </t>
    </r>
    <r>
      <rPr>
        <sz val="10"/>
        <rFont val="Calibri"/>
        <family val="2"/>
        <scheme val="minor"/>
      </rPr>
      <t>- Das 22h às 22:30h - meia hora de adicional noturno (VAN x 0,5h noturna x 22dias)</t>
    </r>
  </si>
  <si>
    <r>
      <rPr>
        <b/>
        <sz val="10"/>
        <rFont val="Calibri"/>
        <family val="2"/>
        <scheme val="minor"/>
      </rPr>
      <t>Adicional de Hora Noturna Reduzida (como HE)</t>
    </r>
    <r>
      <rPr>
        <sz val="10"/>
        <rFont val="Calibri"/>
        <family val="2"/>
        <scheme val="minor"/>
      </rPr>
      <t xml:space="preserve"> - ((SB/100x1,5)x(0,5x1,1428571-0,5)x22dias)</t>
    </r>
  </si>
  <si>
    <r>
      <t>COMPOSIÇÃO DA REMUNERAÇÃO - MÓDULO 1</t>
    </r>
    <r>
      <rPr>
        <b/>
        <sz val="9"/>
        <color rgb="FF000000"/>
        <rFont val="Calibri"/>
        <family val="2"/>
      </rPr>
      <t xml:space="preserve"> (Incide sobre: Quadro-Resumo do Custo por Empregado, Custos Indiretos, Lucro e Tributos)</t>
    </r>
  </si>
  <si>
    <r>
      <rPr>
        <b/>
        <sz val="10"/>
        <color rgb="FF000000"/>
        <rFont val="Calibri"/>
        <family val="2"/>
      </rPr>
      <t>Seguro de Vida</t>
    </r>
    <r>
      <rPr>
        <sz val="10"/>
        <color rgb="FF000000"/>
        <rFont val="Calibri"/>
        <family val="2"/>
      </rPr>
      <t xml:space="preserve"> </t>
    </r>
  </si>
  <si>
    <t>Quantidade por Empregado</t>
  </si>
  <si>
    <t xml:space="preserve"> UNIFORMES</t>
  </si>
  <si>
    <t>ANEXO XI-C- Serviços de  Tradutor e Intérprete de Libras</t>
  </si>
  <si>
    <t>I - Posto 20hs semanais</t>
  </si>
  <si>
    <t>II - Posto 40hs semanais</t>
  </si>
  <si>
    <t>Crachá de Identificação em PVC</t>
  </si>
  <si>
    <t>Colete de tecido poliéster/oxford, sem mangas, na cor preta</t>
  </si>
  <si>
    <t xml:space="preserve">13º (décimo terceiro) Salário, Férias e Adicional de Férias </t>
  </si>
  <si>
    <t>Os itens que contemplam o Módulo 4 se referem ao custo dos dias trabalhados pelo repositor/substituto quando o empregado alocado na prestação do serviço estiver ausente, conforme as previsões estabelecidas na legislação.</t>
  </si>
  <si>
    <t>QUADRO RESUMO DO CUSTO POR EMPREGADO</t>
  </si>
  <si>
    <t>MÃO DE OBRA VINCULADA À EXECUÇÃO CONTRATUAL (valor por empregado)</t>
  </si>
  <si>
    <t>Valor Total por Empregado - TRADUTOR E  INTÉRPRETE DE LIBRAS - 40hs semanais</t>
  </si>
  <si>
    <t>VALOR TOTAL PARA 01 POSTO - TRADUTOR E INTÉRPRETE DE LIBRAS - 40hs semanais</t>
  </si>
  <si>
    <t>Valor Total por Empregado - TRADUTOR E  INTÉRPRETE DE LIBRAS - 20hs semanais</t>
  </si>
  <si>
    <t>VALOR TOTAL PARA 02 POSTOS - TRADUTOR E INTÉRPRETE DE LIBRAS - 20hs semanais</t>
  </si>
  <si>
    <t>Valor total mensal por Empregado</t>
  </si>
  <si>
    <t>TRADUTOR E INTÉRPRETE DE LIBRAS 20h - NOTURNO</t>
  </si>
  <si>
    <t>VALOR MENSAL DOS SERVIÇOS (I + II)</t>
  </si>
  <si>
    <t>Pesquisa de Preço*</t>
  </si>
  <si>
    <t>Posto de Tradutor e Intérprete de Libras Jornada 20hs semanais - Noturno</t>
  </si>
  <si>
    <t>Posto de Tradutor e Intérprete de Libras Jornada 40hs semanais - Diurno</t>
  </si>
  <si>
    <t>Panambi/RS</t>
  </si>
  <si>
    <r>
      <t xml:space="preserve">PLANILHA DA ADMINISTRAÇÃO - IFFAR </t>
    </r>
    <r>
      <rPr>
        <b/>
        <i/>
        <sz val="10"/>
        <color rgb="FFFF0000"/>
        <rFont val="Calibri"/>
        <family val="2"/>
      </rPr>
      <t>CAMPUS</t>
    </r>
    <r>
      <rPr>
        <b/>
        <sz val="10"/>
        <color rgb="FFFF0000"/>
        <rFont val="Calibri"/>
        <family val="2"/>
        <charset val="1"/>
      </rPr>
      <t xml:space="preserve"> PANAMBI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</si>
</sst>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dddd&quot;, &quot;mmmm\ dd&quot;, &quot;yyyy"/>
    <numFmt numFmtId="167" formatCode="_(* #,##0.00_);_(* \(#,##0.00\);_(* \-??_);_(@_)"/>
    <numFmt numFmtId="168" formatCode="&quot;R$ &quot;#,##0.00_);&quot;(R$ &quot;#,##0.00\)"/>
    <numFmt numFmtId="169" formatCode="[$-416]General"/>
    <numFmt numFmtId="170" formatCode="[$-416]0%"/>
    <numFmt numFmtId="171" formatCode="#,##0.00&quot; &quot;;&quot; (&quot;#,##0.00&quot;)&quot;;&quot; -&quot;#&quot; &quot;;@&quot; &quot;"/>
    <numFmt numFmtId="172" formatCode="[$R$-416]&quot; &quot;#,##0.00;[Red]&quot;-&quot;[$R$-416]&quot; &quot;#,##0.00"/>
    <numFmt numFmtId="173" formatCode="&quot;R$&quot;\ #,##0.00"/>
    <numFmt numFmtId="174" formatCode="&quot;R$&quot;#,##0.00"/>
    <numFmt numFmtId="175" formatCode="dd/mm/yy\ hh:mm"/>
    <numFmt numFmtId="176" formatCode="_(&quot;R$ &quot;* #,##0.00_);_(&quot;R$ &quot;* \(#,##0.00\);_(&quot;R$ &quot;* \-??_);_(@_)"/>
  </numFmts>
  <fonts count="64">
    <font>
      <sz val="11"/>
      <color rgb="FF000000"/>
      <name val="Calibri"/>
      <family val="2"/>
      <charset val="1"/>
    </font>
    <font>
      <b/>
      <sz val="8"/>
      <color rgb="FFFF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C00000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theme="0"/>
      <name val="Calibri"/>
      <family val="2"/>
      <charset val="1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1"/>
    </font>
    <font>
      <i/>
      <sz val="10"/>
      <name val="Calibri"/>
      <family val="2"/>
    </font>
    <font>
      <i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i/>
      <sz val="9"/>
      <name val="Calibri"/>
      <family val="2"/>
    </font>
    <font>
      <b/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i/>
      <sz val="10.5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indexed="81"/>
      <name val="Segoe UI"/>
      <charset val="1"/>
    </font>
    <font>
      <b/>
      <i/>
      <sz val="10"/>
      <color rgb="FFFF0000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rgb="FF808080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6" tint="0.79998168889431442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7" fontId="2" fillId="0" borderId="0" applyBorder="0" applyProtection="0"/>
    <xf numFmtId="0" fontId="2" fillId="0" borderId="0" applyBorder="0" applyProtection="0"/>
    <xf numFmtId="9" fontId="2" fillId="0" borderId="0" applyBorder="0" applyProtection="0"/>
    <xf numFmtId="0" fontId="3" fillId="0" borderId="0"/>
    <xf numFmtId="0" fontId="11" fillId="0" borderId="0"/>
    <xf numFmtId="171" fontId="7" fillId="0" borderId="0" applyBorder="0" applyProtection="0"/>
    <xf numFmtId="169" fontId="7" fillId="0" borderId="0" applyBorder="0" applyProtection="0"/>
    <xf numFmtId="169" fontId="7" fillId="0" borderId="0" applyBorder="0" applyProtection="0"/>
    <xf numFmtId="170" fontId="7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169" fontId="7" fillId="0" borderId="0" applyBorder="0" applyProtection="0"/>
    <xf numFmtId="0" fontId="13" fillId="0" borderId="0" applyNumberFormat="0" applyBorder="0" applyProtection="0"/>
    <xf numFmtId="172" fontId="13" fillId="0" borderId="0" applyBorder="0" applyProtection="0"/>
    <xf numFmtId="0" fontId="3" fillId="0" borderId="0"/>
    <xf numFmtId="175" fontId="3" fillId="0" borderId="0" applyFill="0" applyBorder="0" applyAlignment="0" applyProtection="0"/>
  </cellStyleXfs>
  <cellXfs count="562">
    <xf numFmtId="0" fontId="0" fillId="0" borderId="0" xfId="0"/>
    <xf numFmtId="0" fontId="14" fillId="0" borderId="0" xfId="0" applyFont="1"/>
    <xf numFmtId="0" fontId="14" fillId="0" borderId="2" xfId="0" applyFont="1" applyBorder="1"/>
    <xf numFmtId="0" fontId="17" fillId="0" borderId="0" xfId="0" applyFont="1"/>
    <xf numFmtId="0" fontId="18" fillId="0" borderId="14" xfId="0" applyFont="1" applyBorder="1" applyProtection="1"/>
    <xf numFmtId="0" fontId="1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0" fontId="17" fillId="0" borderId="0" xfId="3" applyNumberFormat="1" applyFont="1" applyBorder="1" applyAlignment="1" applyProtection="1">
      <protection locked="0"/>
    </xf>
    <xf numFmtId="0" fontId="18" fillId="0" borderId="1" xfId="0" applyFont="1" applyBorder="1" applyAlignment="1" applyProtection="1">
      <alignment horizontal="left"/>
    </xf>
    <xf numFmtId="0" fontId="18" fillId="0" borderId="9" xfId="0" applyFont="1" applyBorder="1" applyAlignment="1" applyProtection="1">
      <alignment horizontal="right"/>
    </xf>
    <xf numFmtId="0" fontId="18" fillId="0" borderId="13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 vertical="center"/>
    </xf>
    <xf numFmtId="0" fontId="17" fillId="0" borderId="0" xfId="0" applyFont="1" applyProtection="1">
      <protection locked="0"/>
    </xf>
    <xf numFmtId="8" fontId="17" fillId="0" borderId="0" xfId="0" applyNumberFormat="1" applyFont="1" applyProtection="1">
      <protection locked="0"/>
    </xf>
    <xf numFmtId="0" fontId="21" fillId="0" borderId="0" xfId="0" applyFont="1" applyBorder="1" applyAlignment="1" applyProtection="1">
      <alignment horizontal="left"/>
    </xf>
    <xf numFmtId="0" fontId="25" fillId="0" borderId="0" xfId="0" applyFont="1" applyProtection="1">
      <protection locked="0"/>
    </xf>
    <xf numFmtId="0" fontId="26" fillId="0" borderId="13" xfId="0" applyFont="1" applyBorder="1" applyAlignment="1" applyProtection="1">
      <alignment horizontal="center"/>
    </xf>
    <xf numFmtId="0" fontId="25" fillId="0" borderId="0" xfId="0" applyFont="1"/>
    <xf numFmtId="0" fontId="27" fillId="0" borderId="0" xfId="0" applyFont="1"/>
    <xf numFmtId="0" fontId="27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168" fontId="18" fillId="0" borderId="0" xfId="0" applyNumberFormat="1" applyFont="1" applyFill="1" applyBorder="1" applyAlignment="1" applyProtection="1">
      <alignment horizontal="distributed" vertical="center"/>
    </xf>
    <xf numFmtId="0" fontId="17" fillId="0" borderId="0" xfId="0" applyFont="1" applyFill="1" applyBorder="1"/>
    <xf numFmtId="0" fontId="25" fillId="0" borderId="0" xfId="0" applyFont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8" fillId="0" borderId="14" xfId="0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left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43" fontId="29" fillId="0" borderId="0" xfId="0" applyNumberFormat="1" applyFont="1" applyAlignment="1">
      <alignment vertical="center"/>
    </xf>
    <xf numFmtId="43" fontId="29" fillId="0" borderId="0" xfId="0" applyNumberFormat="1" applyFont="1" applyAlignment="1" applyProtection="1">
      <alignment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44" fontId="31" fillId="0" borderId="9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/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0" fontId="17" fillId="0" borderId="0" xfId="0" applyFont="1" applyFill="1"/>
    <xf numFmtId="168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/>
    <xf numFmtId="0" fontId="34" fillId="0" borderId="0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</xf>
    <xf numFmtId="0" fontId="17" fillId="0" borderId="0" xfId="0" applyFont="1" applyProtection="1"/>
    <xf numFmtId="0" fontId="24" fillId="0" borderId="1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8" fillId="12" borderId="0" xfId="0" applyFont="1" applyFill="1" applyBorder="1" applyAlignment="1" applyProtection="1">
      <alignment horizontal="right"/>
    </xf>
    <xf numFmtId="0" fontId="26" fillId="0" borderId="13" xfId="0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37" fillId="0" borderId="30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left" vertical="center"/>
    </xf>
    <xf numFmtId="0" fontId="18" fillId="7" borderId="31" xfId="0" applyFont="1" applyFill="1" applyBorder="1" applyAlignment="1" applyProtection="1">
      <alignment horizontal="center"/>
    </xf>
    <xf numFmtId="0" fontId="18" fillId="9" borderId="30" xfId="0" applyFont="1" applyFill="1" applyBorder="1" applyAlignment="1" applyProtection="1">
      <alignment horizontal="center"/>
    </xf>
    <xf numFmtId="0" fontId="26" fillId="0" borderId="30" xfId="0" applyFont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68" fontId="18" fillId="5" borderId="30" xfId="0" applyNumberFormat="1" applyFont="1" applyFill="1" applyBorder="1" applyAlignment="1" applyProtection="1">
      <alignment vertical="center"/>
    </xf>
    <xf numFmtId="0" fontId="18" fillId="9" borderId="3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4" fillId="10" borderId="28" xfId="0" applyFont="1" applyFill="1" applyBorder="1" applyAlignment="1">
      <alignment horizontal="center"/>
    </xf>
    <xf numFmtId="0" fontId="18" fillId="14" borderId="30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>
      <alignment horizontal="center"/>
    </xf>
    <xf numFmtId="0" fontId="18" fillId="2" borderId="30" xfId="0" applyFont="1" applyFill="1" applyBorder="1" applyAlignment="1" applyProtection="1">
      <alignment horizontal="center" vertical="center"/>
    </xf>
    <xf numFmtId="44" fontId="26" fillId="15" borderId="9" xfId="0" applyNumberFormat="1" applyFont="1" applyFill="1" applyBorder="1" applyAlignment="1">
      <alignment horizontal="right" vertical="center"/>
    </xf>
    <xf numFmtId="0" fontId="18" fillId="4" borderId="11" xfId="0" applyFont="1" applyFill="1" applyBorder="1" applyAlignment="1" applyProtection="1">
      <alignment horizontal="center" vertical="center"/>
    </xf>
    <xf numFmtId="0" fontId="24" fillId="4" borderId="28" xfId="0" applyFont="1" applyFill="1" applyBorder="1" applyAlignment="1">
      <alignment horizontal="center"/>
    </xf>
    <xf numFmtId="9" fontId="25" fillId="0" borderId="30" xfId="0" applyNumberFormat="1" applyFont="1" applyBorder="1" applyAlignment="1">
      <alignment horizontal="center" vertical="center"/>
    </xf>
    <xf numFmtId="0" fontId="25" fillId="15" borderId="30" xfId="0" applyFont="1" applyFill="1" applyBorder="1" applyAlignment="1">
      <alignment horizontal="center" vertical="center"/>
    </xf>
    <xf numFmtId="0" fontId="25" fillId="15" borderId="30" xfId="0" applyFont="1" applyFill="1" applyBorder="1" applyAlignment="1" applyProtection="1">
      <alignment horizontal="center" vertical="center"/>
      <protection locked="0"/>
    </xf>
    <xf numFmtId="10" fontId="17" fillId="0" borderId="0" xfId="0" applyNumberFormat="1" applyFont="1" applyFill="1" applyBorder="1" applyProtection="1">
      <protection locked="0"/>
    </xf>
    <xf numFmtId="2" fontId="25" fillId="0" borderId="30" xfId="0" applyNumberFormat="1" applyFont="1" applyBorder="1" applyAlignment="1" applyProtection="1">
      <alignment horizontal="center" vertical="center"/>
      <protection locked="0"/>
    </xf>
    <xf numFmtId="44" fontId="18" fillId="15" borderId="9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18" fillId="6" borderId="30" xfId="0" applyFont="1" applyFill="1" applyBorder="1" applyAlignment="1" applyProtection="1">
      <alignment horizontal="center"/>
    </xf>
    <xf numFmtId="0" fontId="24" fillId="0" borderId="30" xfId="0" applyFont="1" applyBorder="1" applyAlignment="1" applyProtection="1">
      <alignment horizontal="center" vertical="center"/>
    </xf>
    <xf numFmtId="44" fontId="31" fillId="0" borderId="30" xfId="0" applyNumberFormat="1" applyFont="1" applyBorder="1" applyAlignment="1" applyProtection="1">
      <alignment vertical="center"/>
      <protection locked="0"/>
    </xf>
    <xf numFmtId="44" fontId="18" fillId="16" borderId="30" xfId="0" applyNumberFormat="1" applyFont="1" applyFill="1" applyBorder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left" vertical="center"/>
    </xf>
    <xf numFmtId="0" fontId="24" fillId="17" borderId="21" xfId="0" applyFont="1" applyFill="1" applyBorder="1" applyAlignment="1" applyProtection="1">
      <alignment horizontal="center" vertical="center"/>
    </xf>
    <xf numFmtId="44" fontId="24" fillId="15" borderId="9" xfId="0" applyNumberFormat="1" applyFont="1" applyFill="1" applyBorder="1" applyAlignment="1" applyProtection="1">
      <alignment horizontal="center" vertical="center"/>
    </xf>
    <xf numFmtId="165" fontId="4" fillId="2" borderId="30" xfId="2" applyNumberFormat="1" applyFont="1" applyFill="1" applyBorder="1" applyProtection="1"/>
    <xf numFmtId="0" fontId="29" fillId="17" borderId="19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8" fillId="0" borderId="23" xfId="0" applyFont="1" applyBorder="1" applyAlignment="1" applyProtection="1">
      <alignment horizontal="center" vertical="center"/>
    </xf>
    <xf numFmtId="165" fontId="4" fillId="6" borderId="30" xfId="2" applyNumberFormat="1" applyFont="1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168" fontId="5" fillId="0" borderId="30" xfId="0" applyNumberFormat="1" applyFont="1" applyFill="1" applyBorder="1" applyAlignment="1" applyProtection="1">
      <alignment horizontal="center" vertical="center"/>
    </xf>
    <xf numFmtId="165" fontId="5" fillId="0" borderId="30" xfId="0" applyNumberFormat="1" applyFont="1" applyFill="1" applyBorder="1" applyAlignment="1" applyProtection="1">
      <alignment horizontal="center" vertical="center"/>
    </xf>
    <xf numFmtId="165" fontId="5" fillId="15" borderId="30" xfId="0" applyNumberFormat="1" applyFont="1" applyFill="1" applyBorder="1" applyAlignment="1" applyProtection="1">
      <alignment horizontal="center" vertical="center"/>
    </xf>
    <xf numFmtId="0" fontId="5" fillId="15" borderId="30" xfId="0" applyFont="1" applyFill="1" applyBorder="1" applyAlignment="1" applyProtection="1">
      <alignment horizontal="center" vertical="center"/>
    </xf>
    <xf numFmtId="165" fontId="5" fillId="2" borderId="30" xfId="0" applyNumberFormat="1" applyFont="1" applyFill="1" applyBorder="1" applyAlignment="1" applyProtection="1">
      <alignment horizontal="center" vertical="center"/>
    </xf>
    <xf numFmtId="0" fontId="18" fillId="13" borderId="30" xfId="0" applyFont="1" applyFill="1" applyBorder="1" applyAlignment="1" applyProtection="1">
      <alignment horizontal="center" vertical="center"/>
    </xf>
    <xf numFmtId="0" fontId="24" fillId="6" borderId="20" xfId="0" applyFont="1" applyFill="1" applyBorder="1" applyAlignment="1">
      <alignment horizontal="center"/>
    </xf>
    <xf numFmtId="165" fontId="18" fillId="15" borderId="30" xfId="0" applyNumberFormat="1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4" fillId="6" borderId="30" xfId="0" applyFont="1" applyFill="1" applyBorder="1" applyAlignment="1">
      <alignment horizontal="center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44" fontId="24" fillId="2" borderId="30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 vertical="center"/>
    </xf>
    <xf numFmtId="0" fontId="29" fillId="0" borderId="23" xfId="0" applyFont="1" applyFill="1" applyBorder="1" applyAlignment="1" applyProtection="1">
      <alignment horizontal="center"/>
    </xf>
    <xf numFmtId="44" fontId="24" fillId="6" borderId="30" xfId="0" applyNumberFormat="1" applyFont="1" applyFill="1" applyBorder="1" applyProtection="1"/>
    <xf numFmtId="0" fontId="26" fillId="0" borderId="30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/>
    </xf>
    <xf numFmtId="0" fontId="5" fillId="15" borderId="3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9" fillId="0" borderId="30" xfId="15" applyFont="1" applyFill="1" applyBorder="1" applyAlignment="1" applyProtection="1">
      <alignment horizontal="justify" vertical="center" wrapText="1"/>
    </xf>
    <xf numFmtId="1" fontId="9" fillId="0" borderId="30" xfId="15" applyNumberFormat="1" applyFont="1" applyFill="1" applyBorder="1" applyAlignment="1" applyProtection="1">
      <alignment horizontal="center" vertical="center"/>
    </xf>
    <xf numFmtId="176" fontId="9" fillId="0" borderId="30" xfId="16" applyNumberFormat="1" applyFont="1" applyFill="1" applyBorder="1" applyAlignment="1" applyProtection="1">
      <alignment horizontal="center" vertical="center"/>
      <protection locked="0"/>
    </xf>
    <xf numFmtId="1" fontId="9" fillId="0" borderId="30" xfId="15" applyNumberFormat="1" applyFont="1" applyBorder="1" applyAlignment="1" applyProtection="1">
      <alignment horizontal="center" vertical="center"/>
    </xf>
    <xf numFmtId="0" fontId="9" fillId="0" borderId="30" xfId="15" applyNumberFormat="1" applyFont="1" applyFill="1" applyBorder="1" applyAlignment="1" applyProtection="1">
      <alignment horizontal="center" vertical="center"/>
    </xf>
    <xf numFmtId="176" fontId="9" fillId="0" borderId="30" xfId="16" applyNumberFormat="1" applyFont="1" applyFill="1" applyBorder="1" applyAlignment="1" applyProtection="1">
      <alignment horizontal="center" vertical="center"/>
    </xf>
    <xf numFmtId="176" fontId="9" fillId="0" borderId="30" xfId="16" applyNumberFormat="1" applyFont="1" applyFill="1" applyBorder="1" applyAlignment="1" applyProtection="1">
      <alignment vertical="center"/>
      <protection locked="0"/>
    </xf>
    <xf numFmtId="176" fontId="10" fillId="18" borderId="30" xfId="16" applyNumberFormat="1" applyFont="1" applyFill="1" applyBorder="1" applyAlignment="1" applyProtection="1">
      <alignment horizontal="center" vertical="center"/>
    </xf>
    <xf numFmtId="0" fontId="36" fillId="0" borderId="30" xfId="15" applyFont="1" applyFill="1" applyBorder="1" applyAlignment="1" applyProtection="1">
      <alignment horizontal="center" vertical="center" wrapText="1"/>
    </xf>
    <xf numFmtId="0" fontId="24" fillId="14" borderId="30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 vertical="center"/>
    </xf>
    <xf numFmtId="44" fontId="29" fillId="0" borderId="3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Protection="1"/>
    <xf numFmtId="0" fontId="24" fillId="14" borderId="30" xfId="0" applyFont="1" applyFill="1" applyBorder="1" applyAlignment="1" applyProtection="1">
      <alignment horizontal="center" vertical="center"/>
    </xf>
    <xf numFmtId="44" fontId="24" fillId="2" borderId="30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4" fillId="15" borderId="30" xfId="0" applyFont="1" applyFill="1" applyBorder="1" applyAlignment="1" applyProtection="1">
      <alignment horizontal="center" vertical="center"/>
    </xf>
    <xf numFmtId="10" fontId="23" fillId="15" borderId="30" xfId="0" applyNumberFormat="1" applyFont="1" applyFill="1" applyBorder="1" applyAlignment="1">
      <alignment horizontal="center" vertical="center"/>
    </xf>
    <xf numFmtId="0" fontId="24" fillId="15" borderId="13" xfId="0" applyFont="1" applyFill="1" applyBorder="1" applyAlignment="1" applyProtection="1">
      <alignment horizontal="center" vertical="center"/>
    </xf>
    <xf numFmtId="44" fontId="29" fillId="0" borderId="30" xfId="0" applyNumberFormat="1" applyFont="1" applyFill="1" applyBorder="1" applyAlignment="1">
      <alignment horizontal="center" vertical="center"/>
    </xf>
    <xf numFmtId="0" fontId="24" fillId="15" borderId="30" xfId="0" applyFont="1" applyFill="1" applyBorder="1" applyAlignment="1">
      <alignment vertical="center"/>
    </xf>
    <xf numFmtId="10" fontId="10" fillId="0" borderId="30" xfId="3" applyNumberFormat="1" applyFont="1" applyBorder="1" applyAlignment="1">
      <alignment horizontal="center" vertical="center"/>
    </xf>
    <xf numFmtId="44" fontId="24" fillId="15" borderId="9" xfId="0" applyNumberFormat="1" applyFont="1" applyFill="1" applyBorder="1" applyAlignment="1">
      <alignment horizontal="center" vertical="center"/>
    </xf>
    <xf numFmtId="165" fontId="24" fillId="15" borderId="30" xfId="0" applyNumberFormat="1" applyFont="1" applyFill="1" applyBorder="1" applyAlignment="1">
      <alignment vertical="center"/>
    </xf>
    <xf numFmtId="165" fontId="24" fillId="6" borderId="3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165" fontId="24" fillId="0" borderId="0" xfId="0" applyNumberFormat="1" applyFont="1" applyFill="1" applyBorder="1" applyAlignment="1" applyProtection="1">
      <alignment vertical="center"/>
    </xf>
    <xf numFmtId="44" fontId="24" fillId="15" borderId="30" xfId="0" applyNumberFormat="1" applyFont="1" applyFill="1" applyBorder="1" applyAlignment="1" applyProtection="1">
      <alignment horizontal="center" vertical="center"/>
    </xf>
    <xf numFmtId="44" fontId="29" fillId="0" borderId="9" xfId="0" applyNumberFormat="1" applyFont="1" applyFill="1" applyBorder="1" applyAlignment="1" applyProtection="1">
      <alignment horizontal="right" vertical="center"/>
    </xf>
    <xf numFmtId="44" fontId="29" fillId="15" borderId="9" xfId="0" applyNumberFormat="1" applyFont="1" applyFill="1" applyBorder="1" applyAlignment="1" applyProtection="1">
      <alignment horizontal="right" vertical="center"/>
    </xf>
    <xf numFmtId="44" fontId="29" fillId="0" borderId="24" xfId="0" applyNumberFormat="1" applyFont="1" applyFill="1" applyBorder="1" applyAlignment="1" applyProtection="1">
      <alignment horizontal="right" vertical="center"/>
    </xf>
    <xf numFmtId="0" fontId="53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left"/>
    </xf>
    <xf numFmtId="0" fontId="24" fillId="0" borderId="13" xfId="0" applyFont="1" applyBorder="1" applyAlignment="1" applyProtection="1">
      <alignment horizontal="center" vertical="center"/>
    </xf>
    <xf numFmtId="168" fontId="25" fillId="0" borderId="30" xfId="0" applyNumberFormat="1" applyFont="1" applyFill="1" applyBorder="1" applyAlignment="1" applyProtection="1">
      <alignment horizontal="distributed" vertical="distributed" wrapText="1"/>
      <protection locked="0"/>
    </xf>
    <xf numFmtId="168" fontId="17" fillId="0" borderId="9" xfId="0" applyNumberFormat="1" applyFont="1" applyFill="1" applyBorder="1" applyAlignment="1" applyProtection="1">
      <alignment horizontal="distributed" vertical="center"/>
    </xf>
    <xf numFmtId="44" fontId="29" fillId="0" borderId="24" xfId="0" applyNumberFormat="1" applyFont="1" applyFill="1" applyBorder="1" applyAlignment="1" applyProtection="1">
      <alignment vertical="center" wrapText="1"/>
    </xf>
    <xf numFmtId="44" fontId="17" fillId="0" borderId="30" xfId="0" applyNumberFormat="1" applyFont="1" applyFill="1" applyBorder="1" applyAlignment="1" applyProtection="1">
      <alignment horizontal="right" vertical="center"/>
    </xf>
    <xf numFmtId="44" fontId="36" fillId="0" borderId="30" xfId="0" applyNumberFormat="1" applyFont="1" applyFill="1" applyBorder="1" applyAlignment="1" applyProtection="1">
      <alignment horizontal="right" vertical="center"/>
    </xf>
    <xf numFmtId="44" fontId="18" fillId="0" borderId="9" xfId="0" applyNumberFormat="1" applyFont="1" applyFill="1" applyBorder="1" applyAlignment="1" applyProtection="1">
      <alignment horizontal="right" vertical="center"/>
    </xf>
    <xf numFmtId="44" fontId="17" fillId="0" borderId="9" xfId="0" applyNumberFormat="1" applyFont="1" applyFill="1" applyBorder="1" applyAlignment="1">
      <alignment horizontal="right"/>
    </xf>
    <xf numFmtId="44" fontId="29" fillId="0" borderId="24" xfId="0" applyNumberFormat="1" applyFont="1" applyFill="1" applyBorder="1" applyAlignment="1" applyProtection="1">
      <alignment vertical="center"/>
    </xf>
    <xf numFmtId="44" fontId="29" fillId="0" borderId="30" xfId="0" applyNumberFormat="1" applyFont="1" applyFill="1" applyBorder="1" applyAlignment="1"/>
    <xf numFmtId="44" fontId="17" fillId="0" borderId="30" xfId="0" applyNumberFormat="1" applyFont="1" applyFill="1" applyBorder="1" applyAlignment="1">
      <alignment vertical="center"/>
    </xf>
    <xf numFmtId="44" fontId="29" fillId="0" borderId="31" xfId="0" applyNumberFormat="1" applyFont="1" applyFill="1" applyBorder="1" applyAlignment="1">
      <alignment horizontal="center" vertical="center"/>
    </xf>
    <xf numFmtId="0" fontId="24" fillId="0" borderId="30" xfId="0" applyFont="1" applyBorder="1" applyAlignment="1" applyProtection="1">
      <alignment horizontal="center" wrapText="1"/>
    </xf>
    <xf numFmtId="168" fontId="24" fillId="2" borderId="30" xfId="0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horizontal="right" vertical="center"/>
    </xf>
    <xf numFmtId="0" fontId="24" fillId="0" borderId="3" xfId="0" applyFont="1" applyFill="1" applyBorder="1" applyAlignment="1" applyProtection="1">
      <alignment horizontal="right" vertical="center"/>
    </xf>
    <xf numFmtId="168" fontId="24" fillId="0" borderId="8" xfId="0" applyNumberFormat="1" applyFont="1" applyFill="1" applyBorder="1" applyAlignment="1" applyProtection="1">
      <alignment vertical="center"/>
    </xf>
    <xf numFmtId="0" fontId="5" fillId="15" borderId="30" xfId="0" applyFont="1" applyFill="1" applyBorder="1" applyAlignment="1" applyProtection="1">
      <alignment horizontal="center" vertical="center" wrapText="1"/>
    </xf>
    <xf numFmtId="168" fontId="29" fillId="0" borderId="30" xfId="0" applyNumberFormat="1" applyFont="1" applyFill="1" applyBorder="1" applyAlignment="1" applyProtection="1">
      <alignment vertical="center"/>
    </xf>
    <xf numFmtId="44" fontId="25" fillId="0" borderId="9" xfId="0" applyNumberFormat="1" applyFont="1" applyFill="1" applyBorder="1" applyAlignment="1">
      <alignment horizontal="right" vertical="center"/>
    </xf>
    <xf numFmtId="44" fontId="25" fillId="0" borderId="9" xfId="0" applyNumberFormat="1" applyFont="1" applyFill="1" applyBorder="1" applyAlignment="1" applyProtection="1">
      <alignment horizontal="right" vertical="center"/>
    </xf>
    <xf numFmtId="44" fontId="25" fillId="0" borderId="3" xfId="0" applyNumberFormat="1" applyFont="1" applyFill="1" applyBorder="1" applyAlignment="1" applyProtection="1">
      <alignment horizontal="right" vertical="center"/>
    </xf>
    <xf numFmtId="44" fontId="31" fillId="0" borderId="9" xfId="0" applyNumberFormat="1" applyFont="1" applyFill="1" applyBorder="1" applyAlignment="1" applyProtection="1">
      <alignment horizontal="right" vertical="center"/>
      <protection locked="0"/>
    </xf>
    <xf numFmtId="168" fontId="33" fillId="0" borderId="9" xfId="0" applyNumberFormat="1" applyFont="1" applyFill="1" applyBorder="1" applyAlignment="1" applyProtection="1">
      <alignment horizontal="distributed" vertical="center"/>
    </xf>
    <xf numFmtId="44" fontId="24" fillId="15" borderId="3" xfId="0" applyNumberFormat="1" applyFont="1" applyFill="1" applyBorder="1" applyAlignment="1">
      <alignment horizontal="center" vertical="center"/>
    </xf>
    <xf numFmtId="44" fontId="29" fillId="0" borderId="3" xfId="0" applyNumberFormat="1" applyFont="1" applyFill="1" applyBorder="1" applyAlignment="1">
      <alignment horizontal="center" vertical="center"/>
    </xf>
    <xf numFmtId="44" fontId="29" fillId="0" borderId="3" xfId="0" applyNumberFormat="1" applyFont="1" applyFill="1" applyBorder="1" applyAlignment="1" applyProtection="1">
      <alignment vertical="center"/>
    </xf>
    <xf numFmtId="0" fontId="10" fillId="15" borderId="3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10" fontId="10" fillId="0" borderId="30" xfId="3" applyNumberFormat="1" applyFont="1" applyBorder="1" applyAlignment="1" applyProtection="1">
      <alignment vertical="center"/>
      <protection locked="0"/>
    </xf>
    <xf numFmtId="0" fontId="27" fillId="0" borderId="0" xfId="0" applyFont="1" applyFill="1"/>
    <xf numFmtId="0" fontId="18" fillId="17" borderId="30" xfId="0" applyFont="1" applyFill="1" applyBorder="1" applyAlignment="1" applyProtection="1">
      <alignment horizontal="center"/>
    </xf>
    <xf numFmtId="0" fontId="25" fillId="0" borderId="0" xfId="0" applyFont="1" applyFill="1"/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right" vertical="center" wrapText="1"/>
      <protection locked="0"/>
    </xf>
    <xf numFmtId="8" fontId="37" fillId="0" borderId="18" xfId="1" applyNumberFormat="1" applyFont="1" applyFill="1" applyBorder="1" applyAlignment="1" applyProtection="1">
      <alignment horizontal="right" vertical="center"/>
      <protection locked="0"/>
    </xf>
    <xf numFmtId="0" fontId="36" fillId="0" borderId="9" xfId="0" applyFont="1" applyFill="1" applyBorder="1" applyAlignment="1" applyProtection="1">
      <alignment horizontal="right" vertical="center"/>
      <protection locked="0"/>
    </xf>
    <xf numFmtId="164" fontId="36" fillId="0" borderId="30" xfId="0" applyNumberFormat="1" applyFont="1" applyFill="1" applyBorder="1" applyAlignment="1" applyProtection="1">
      <alignment horizontal="right" vertical="center"/>
    </xf>
    <xf numFmtId="168" fontId="25" fillId="0" borderId="9" xfId="0" applyNumberFormat="1" applyFont="1" applyFill="1" applyBorder="1" applyAlignment="1" applyProtection="1">
      <alignment horizontal="distributed" vertical="distributed" wrapText="1"/>
    </xf>
    <xf numFmtId="0" fontId="37" fillId="0" borderId="13" xfId="0" applyFont="1" applyBorder="1" applyAlignment="1" applyProtection="1">
      <alignment horizontal="center" vertical="center"/>
    </xf>
    <xf numFmtId="0" fontId="60" fillId="0" borderId="0" xfId="0" applyFont="1"/>
    <xf numFmtId="0" fontId="42" fillId="4" borderId="30" xfId="0" applyFont="1" applyFill="1" applyBorder="1" applyAlignment="1" applyProtection="1">
      <alignment horizontal="center" vertical="center"/>
    </xf>
    <xf numFmtId="0" fontId="45" fillId="4" borderId="30" xfId="0" applyFont="1" applyFill="1" applyBorder="1" applyAlignment="1" applyProtection="1">
      <alignment horizontal="center" vertical="center"/>
    </xf>
    <xf numFmtId="0" fontId="46" fillId="4" borderId="30" xfId="0" applyFont="1" applyFill="1" applyBorder="1" applyAlignment="1" applyProtection="1">
      <alignment horizontal="center" vertical="center" wrapText="1"/>
    </xf>
    <xf numFmtId="0" fontId="32" fillId="4" borderId="30" xfId="0" applyFont="1" applyFill="1" applyBorder="1" applyAlignment="1" applyProtection="1">
      <alignment horizontal="center"/>
    </xf>
    <xf numFmtId="0" fontId="32" fillId="4" borderId="30" xfId="0" applyFont="1" applyFill="1" applyBorder="1" applyAlignment="1" applyProtection="1">
      <alignment horizontal="center" vertical="center"/>
    </xf>
    <xf numFmtId="0" fontId="52" fillId="4" borderId="36" xfId="0" applyFont="1" applyFill="1" applyBorder="1" applyAlignment="1" applyProtection="1">
      <alignment horizontal="left"/>
    </xf>
    <xf numFmtId="0" fontId="18" fillId="4" borderId="22" xfId="0" applyFont="1" applyFill="1" applyBorder="1" applyAlignment="1" applyProtection="1">
      <alignment horizontal="right" vertical="center"/>
    </xf>
    <xf numFmtId="165" fontId="24" fillId="4" borderId="5" xfId="0" applyNumberFormat="1" applyFont="1" applyFill="1" applyBorder="1" applyAlignment="1" applyProtection="1">
      <alignment vertical="center"/>
    </xf>
    <xf numFmtId="0" fontId="52" fillId="4" borderId="34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right" vertical="center"/>
    </xf>
    <xf numFmtId="165" fontId="24" fillId="4" borderId="29" xfId="0" applyNumberFormat="1" applyFont="1" applyFill="1" applyBorder="1" applyAlignment="1" applyProtection="1">
      <alignment vertical="center"/>
    </xf>
    <xf numFmtId="0" fontId="52" fillId="4" borderId="39" xfId="0" applyFont="1" applyFill="1" applyBorder="1" applyAlignment="1" applyProtection="1">
      <alignment horizontal="left"/>
    </xf>
    <xf numFmtId="0" fontId="18" fillId="4" borderId="2" xfId="0" applyFont="1" applyFill="1" applyBorder="1" applyAlignment="1" applyProtection="1">
      <alignment horizontal="right" vertical="center"/>
    </xf>
    <xf numFmtId="165" fontId="24" fillId="4" borderId="7" xfId="0" applyNumberFormat="1" applyFont="1" applyFill="1" applyBorder="1" applyAlignment="1" applyProtection="1">
      <alignment vertical="center"/>
    </xf>
    <xf numFmtId="0" fontId="45" fillId="4" borderId="30" xfId="0" applyFont="1" applyFill="1" applyBorder="1" applyAlignment="1" applyProtection="1">
      <alignment horizontal="center" vertical="center" wrapText="1"/>
    </xf>
    <xf numFmtId="0" fontId="42" fillId="4" borderId="30" xfId="0" applyFont="1" applyFill="1" applyBorder="1" applyAlignment="1" applyProtection="1">
      <alignment horizontal="center"/>
    </xf>
    <xf numFmtId="0" fontId="18" fillId="0" borderId="30" xfId="0" applyFont="1" applyBorder="1" applyProtection="1"/>
    <xf numFmtId="0" fontId="18" fillId="12" borderId="30" xfId="0" applyFont="1" applyFill="1" applyBorder="1" applyAlignment="1" applyProtection="1">
      <alignment horizontal="right"/>
    </xf>
    <xf numFmtId="0" fontId="18" fillId="17" borderId="30" xfId="0" applyFont="1" applyFill="1" applyBorder="1" applyAlignment="1" applyProtection="1">
      <alignment vertical="center"/>
    </xf>
    <xf numFmtId="0" fontId="24" fillId="15" borderId="28" xfId="0" applyFont="1" applyFill="1" applyBorder="1" applyAlignment="1">
      <alignment horizontal="center"/>
    </xf>
    <xf numFmtId="0" fontId="24" fillId="17" borderId="19" xfId="0" applyFont="1" applyFill="1" applyBorder="1" applyAlignment="1" applyProtection="1">
      <alignment horizontal="center"/>
    </xf>
    <xf numFmtId="168" fontId="24" fillId="15" borderId="9" xfId="0" applyNumberFormat="1" applyFont="1" applyFill="1" applyBorder="1" applyAlignment="1" applyProtection="1">
      <alignment horizontal="center" vertical="center"/>
    </xf>
    <xf numFmtId="0" fontId="18" fillId="16" borderId="31" xfId="0" applyFont="1" applyFill="1" applyBorder="1" applyAlignment="1" applyProtection="1">
      <alignment horizontal="center"/>
    </xf>
    <xf numFmtId="0" fontId="62" fillId="0" borderId="0" xfId="0" applyFont="1"/>
    <xf numFmtId="0" fontId="55" fillId="0" borderId="25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/>
    </xf>
    <xf numFmtId="173" fontId="25" fillId="0" borderId="0" xfId="2" applyNumberFormat="1" applyFont="1" applyBorder="1" applyAlignment="1">
      <alignment vertical="center"/>
    </xf>
    <xf numFmtId="173" fontId="25" fillId="0" borderId="29" xfId="2" applyNumberFormat="1" applyFont="1" applyBorder="1" applyAlignment="1">
      <alignment vertical="center"/>
    </xf>
    <xf numFmtId="173" fontId="55" fillId="15" borderId="30" xfId="2" applyNumberFormat="1" applyFont="1" applyFill="1" applyBorder="1" applyAlignment="1">
      <alignment horizontal="center" vertical="center"/>
    </xf>
    <xf numFmtId="173" fontId="56" fillId="0" borderId="30" xfId="2" applyNumberFormat="1" applyFont="1" applyBorder="1" applyAlignment="1">
      <alignment vertical="center"/>
    </xf>
    <xf numFmtId="0" fontId="55" fillId="0" borderId="30" xfId="0" applyFont="1" applyBorder="1" applyAlignment="1">
      <alignment horizontal="center" vertical="center"/>
    </xf>
    <xf numFmtId="173" fontId="55" fillId="15" borderId="30" xfId="2" applyNumberFormat="1" applyFont="1" applyFill="1" applyBorder="1" applyAlignment="1">
      <alignment horizontal="right" vertical="center"/>
    </xf>
    <xf numFmtId="1" fontId="56" fillId="0" borderId="30" xfId="2" applyNumberFormat="1" applyFont="1" applyBorder="1" applyAlignment="1">
      <alignment vertical="center"/>
    </xf>
    <xf numFmtId="173" fontId="55" fillId="15" borderId="30" xfId="2" applyNumberFormat="1" applyFont="1" applyFill="1" applyBorder="1" applyAlignment="1">
      <alignment vertical="center"/>
    </xf>
    <xf numFmtId="0" fontId="62" fillId="0" borderId="0" xfId="0" applyFont="1" applyBorder="1" applyAlignment="1">
      <alignment horizontal="center" vertical="center" wrapText="1"/>
    </xf>
    <xf numFmtId="173" fontId="25" fillId="0" borderId="0" xfId="2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56" fillId="0" borderId="0" xfId="0" applyFont="1"/>
    <xf numFmtId="10" fontId="23" fillId="3" borderId="3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30" xfId="0" applyFont="1" applyFill="1" applyBorder="1" applyAlignment="1" applyProtection="1">
      <alignment horizontal="center" wrapText="1"/>
    </xf>
    <xf numFmtId="10" fontId="10" fillId="3" borderId="30" xfId="3" applyNumberFormat="1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 wrapText="1"/>
    </xf>
    <xf numFmtId="165" fontId="24" fillId="6" borderId="30" xfId="0" applyNumberFormat="1" applyFont="1" applyFill="1" applyBorder="1" applyAlignment="1" applyProtection="1">
      <alignment horizontal="right" vertical="center"/>
    </xf>
    <xf numFmtId="165" fontId="6" fillId="2" borderId="30" xfId="2" applyNumberFormat="1" applyFont="1" applyFill="1" applyBorder="1"/>
    <xf numFmtId="0" fontId="6" fillId="2" borderId="3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22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29" fillId="0" borderId="30" xfId="0" applyFont="1" applyFill="1" applyBorder="1" applyAlignment="1" applyProtection="1">
      <alignment horizontal="left" vertical="center"/>
    </xf>
    <xf numFmtId="0" fontId="18" fillId="6" borderId="30" xfId="0" applyFont="1" applyFill="1" applyBorder="1" applyAlignment="1" applyProtection="1">
      <alignment horizontal="right" vertical="center"/>
    </xf>
    <xf numFmtId="0" fontId="5" fillId="13" borderId="30" xfId="0" applyFont="1" applyFill="1" applyBorder="1" applyAlignment="1" applyProtection="1">
      <alignment horizontal="center" vertical="center"/>
    </xf>
    <xf numFmtId="0" fontId="18" fillId="14" borderId="3" xfId="0" applyFont="1" applyFill="1" applyBorder="1" applyAlignment="1" applyProtection="1">
      <alignment horizontal="center" vertical="center"/>
    </xf>
    <xf numFmtId="0" fontId="18" fillId="14" borderId="12" xfId="0" applyFont="1" applyFill="1" applyBorder="1" applyAlignment="1" applyProtection="1">
      <alignment horizontal="center" vertical="center"/>
    </xf>
    <xf numFmtId="0" fontId="18" fillId="14" borderId="8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22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24" fillId="6" borderId="30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24" fillId="2" borderId="30" xfId="0" applyFont="1" applyFill="1" applyBorder="1" applyAlignment="1">
      <alignment horizontal="center"/>
    </xf>
    <xf numFmtId="0" fontId="43" fillId="4" borderId="30" xfId="0" applyFont="1" applyFill="1" applyBorder="1" applyAlignment="1" applyProtection="1">
      <alignment horizontal="left" vertical="center" wrapText="1"/>
    </xf>
    <xf numFmtId="0" fontId="29" fillId="0" borderId="30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/>
    </xf>
    <xf numFmtId="0" fontId="18" fillId="15" borderId="26" xfId="0" applyFont="1" applyFill="1" applyBorder="1" applyAlignment="1" applyProtection="1">
      <alignment horizontal="right" vertical="center"/>
    </xf>
    <xf numFmtId="0" fontId="18" fillId="15" borderId="12" xfId="0" applyFont="1" applyFill="1" applyBorder="1" applyAlignment="1" applyProtection="1">
      <alignment horizontal="right" vertical="center"/>
    </xf>
    <xf numFmtId="0" fontId="18" fillId="15" borderId="8" xfId="0" applyFont="1" applyFill="1" applyBorder="1" applyAlignment="1" applyProtection="1">
      <alignment horizontal="right" vertical="center"/>
    </xf>
    <xf numFmtId="0" fontId="17" fillId="0" borderId="30" xfId="0" quotePrefix="1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24" fillId="2" borderId="30" xfId="0" applyFont="1" applyFill="1" applyBorder="1" applyAlignment="1">
      <alignment horizontal="center" vertical="center"/>
    </xf>
    <xf numFmtId="0" fontId="29" fillId="0" borderId="3" xfId="0" applyFont="1" applyFill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4" fillId="15" borderId="30" xfId="0" applyFont="1" applyFill="1" applyBorder="1" applyAlignment="1">
      <alignment horizontal="left" vertical="center"/>
    </xf>
    <xf numFmtId="0" fontId="5" fillId="15" borderId="30" xfId="0" applyFont="1" applyFill="1" applyBorder="1" applyAlignment="1" applyProtection="1">
      <alignment horizontal="center" vertical="center" wrapText="1"/>
    </xf>
    <xf numFmtId="0" fontId="24" fillId="6" borderId="30" xfId="0" applyFont="1" applyFill="1" applyBorder="1" applyAlignment="1" applyProtection="1">
      <alignment horizontal="center" vertical="center"/>
    </xf>
    <xf numFmtId="0" fontId="20" fillId="21" borderId="3" xfId="0" applyFont="1" applyFill="1" applyBorder="1" applyAlignment="1" applyProtection="1">
      <alignment horizontal="center" wrapText="1"/>
      <protection locked="0"/>
    </xf>
    <xf numFmtId="0" fontId="20" fillId="21" borderId="8" xfId="0" applyFont="1" applyFill="1" applyBorder="1" applyAlignment="1" applyProtection="1">
      <alignment horizontal="center" wrapText="1"/>
      <protection locked="0"/>
    </xf>
    <xf numFmtId="0" fontId="54" fillId="6" borderId="30" xfId="0" applyFont="1" applyFill="1" applyBorder="1" applyAlignment="1" applyProtection="1">
      <alignment horizontal="center"/>
    </xf>
    <xf numFmtId="0" fontId="18" fillId="17" borderId="30" xfId="0" applyFont="1" applyFill="1" applyBorder="1" applyAlignment="1" applyProtection="1">
      <alignment horizontal="center"/>
    </xf>
    <xf numFmtId="0" fontId="51" fillId="4" borderId="30" xfId="0" applyFont="1" applyFill="1" applyBorder="1" applyAlignment="1" applyProtection="1">
      <alignment horizontal="left"/>
    </xf>
    <xf numFmtId="0" fontId="53" fillId="4" borderId="30" xfId="0" applyFont="1" applyFill="1" applyBorder="1" applyAlignment="1" applyProtection="1">
      <alignment horizontal="center" vertical="center"/>
    </xf>
    <xf numFmtId="0" fontId="52" fillId="4" borderId="30" xfId="0" applyFont="1" applyFill="1" applyBorder="1" applyAlignment="1" applyProtection="1">
      <alignment horizontal="center" vertical="center" wrapText="1"/>
    </xf>
    <xf numFmtId="0" fontId="52" fillId="4" borderId="35" xfId="0" applyFont="1" applyFill="1" applyBorder="1" applyAlignment="1" applyProtection="1">
      <alignment horizontal="center" vertical="center"/>
    </xf>
    <xf numFmtId="0" fontId="52" fillId="4" borderId="36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>
      <alignment horizontal="center" vertical="center"/>
    </xf>
    <xf numFmtId="0" fontId="52" fillId="4" borderId="34" xfId="0" applyFont="1" applyFill="1" applyBorder="1" applyAlignment="1" applyProtection="1">
      <alignment horizontal="center" vertical="center"/>
    </xf>
    <xf numFmtId="0" fontId="52" fillId="4" borderId="38" xfId="0" applyFont="1" applyFill="1" applyBorder="1" applyAlignment="1" applyProtection="1">
      <alignment horizontal="center" vertical="center"/>
    </xf>
    <xf numFmtId="0" fontId="52" fillId="4" borderId="39" xfId="0" applyFont="1" applyFill="1" applyBorder="1" applyAlignment="1" applyProtection="1">
      <alignment horizontal="center" vertical="center"/>
    </xf>
    <xf numFmtId="0" fontId="24" fillId="15" borderId="3" xfId="0" applyFont="1" applyFill="1" applyBorder="1" applyAlignment="1">
      <alignment horizontal="left" vertical="center"/>
    </xf>
    <xf numFmtId="0" fontId="24" fillId="15" borderId="1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8" fillId="5" borderId="30" xfId="0" applyFont="1" applyFill="1" applyBorder="1" applyAlignment="1" applyProtection="1">
      <alignment horizontal="right"/>
    </xf>
    <xf numFmtId="0" fontId="18" fillId="13" borderId="26" xfId="0" applyFont="1" applyFill="1" applyBorder="1" applyAlignment="1" applyProtection="1">
      <alignment horizontal="center" vertical="center"/>
    </xf>
    <xf numFmtId="0" fontId="18" fillId="13" borderId="12" xfId="0" applyFont="1" applyFill="1" applyBorder="1" applyAlignment="1" applyProtection="1">
      <alignment horizontal="center" vertical="center"/>
    </xf>
    <xf numFmtId="0" fontId="18" fillId="13" borderId="18" xfId="0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29" fillId="0" borderId="3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36" fillId="0" borderId="3" xfId="0" applyFont="1" applyBorder="1" applyAlignment="1" applyProtection="1">
      <alignment horizontal="left" vertical="center"/>
    </xf>
    <xf numFmtId="0" fontId="36" fillId="0" borderId="12" xfId="0" applyFont="1" applyBorder="1" applyAlignment="1" applyProtection="1">
      <alignment horizontal="left" vertical="center"/>
    </xf>
    <xf numFmtId="0" fontId="36" fillId="0" borderId="8" xfId="0" applyFont="1" applyBorder="1" applyAlignment="1" applyProtection="1">
      <alignment horizontal="left" vertical="center"/>
    </xf>
    <xf numFmtId="0" fontId="18" fillId="16" borderId="30" xfId="0" applyFont="1" applyFill="1" applyBorder="1" applyAlignment="1" applyProtection="1">
      <alignment horizontal="right"/>
    </xf>
    <xf numFmtId="0" fontId="18" fillId="13" borderId="3" xfId="0" applyFont="1" applyFill="1" applyBorder="1" applyAlignment="1" applyProtection="1">
      <alignment horizontal="center" vertical="center" wrapText="1"/>
    </xf>
    <xf numFmtId="0" fontId="18" fillId="13" borderId="12" xfId="0" applyFont="1" applyFill="1" applyBorder="1" applyAlignment="1" applyProtection="1">
      <alignment horizontal="center" vertical="center" wrapText="1"/>
    </xf>
    <xf numFmtId="0" fontId="18" fillId="13" borderId="8" xfId="0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4" fillId="2" borderId="30" xfId="0" applyFont="1" applyFill="1" applyBorder="1" applyAlignment="1" applyProtection="1">
      <alignment horizontal="right" vertical="center"/>
    </xf>
    <xf numFmtId="0" fontId="24" fillId="15" borderId="3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17" fillId="0" borderId="3" xfId="0" applyFont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29" fillId="0" borderId="10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24" fillId="15" borderId="3" xfId="0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 vertical="center"/>
    </xf>
    <xf numFmtId="0" fontId="24" fillId="15" borderId="8" xfId="0" applyFont="1" applyFill="1" applyBorder="1" applyAlignment="1">
      <alignment horizontal="center" vertical="center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 wrapText="1"/>
    </xf>
    <xf numFmtId="0" fontId="29" fillId="0" borderId="30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horizontal="left" vertical="center"/>
    </xf>
    <xf numFmtId="0" fontId="24" fillId="0" borderId="12" xfId="0" applyFont="1" applyBorder="1" applyAlignment="1" applyProtection="1">
      <alignment horizontal="left" vertical="center"/>
    </xf>
    <xf numFmtId="0" fontId="24" fillId="0" borderId="8" xfId="0" applyFont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horizontal="left" vertical="center"/>
    </xf>
    <xf numFmtId="0" fontId="29" fillId="0" borderId="8" xfId="0" applyFont="1" applyBorder="1" applyAlignment="1" applyProtection="1">
      <alignment horizontal="left" vertical="center"/>
    </xf>
    <xf numFmtId="0" fontId="24" fillId="15" borderId="3" xfId="0" applyFont="1" applyFill="1" applyBorder="1" applyAlignment="1" applyProtection="1">
      <alignment horizontal="right" vertical="center"/>
    </xf>
    <xf numFmtId="0" fontId="24" fillId="15" borderId="12" xfId="0" applyFont="1" applyFill="1" applyBorder="1" applyAlignment="1" applyProtection="1">
      <alignment horizontal="right" vertical="center"/>
    </xf>
    <xf numFmtId="0" fontId="24" fillId="15" borderId="8" xfId="0" applyFont="1" applyFill="1" applyBorder="1" applyAlignment="1" applyProtection="1">
      <alignment horizontal="right" vertical="center"/>
    </xf>
    <xf numFmtId="0" fontId="43" fillId="4" borderId="30" xfId="0" applyFont="1" applyFill="1" applyBorder="1" applyAlignment="1" applyProtection="1">
      <alignment horizontal="left"/>
    </xf>
    <xf numFmtId="0" fontId="24" fillId="0" borderId="1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165" fontId="30" fillId="3" borderId="3" xfId="1" applyNumberFormat="1" applyFont="1" applyFill="1" applyBorder="1" applyAlignment="1" applyProtection="1">
      <alignment horizontal="right" vertical="center"/>
      <protection locked="0"/>
    </xf>
    <xf numFmtId="165" fontId="17" fillId="3" borderId="8" xfId="0" applyNumberFormat="1" applyFont="1" applyFill="1" applyBorder="1" applyAlignment="1">
      <alignment horizontal="right" vertical="center"/>
    </xf>
    <xf numFmtId="44" fontId="29" fillId="0" borderId="24" xfId="0" applyNumberFormat="1" applyFont="1" applyFill="1" applyBorder="1" applyAlignment="1" applyProtection="1">
      <alignment horizontal="center" vertical="center"/>
    </xf>
    <xf numFmtId="44" fontId="29" fillId="0" borderId="28" xfId="0" applyNumberFormat="1" applyFont="1" applyFill="1" applyBorder="1" applyAlignment="1" applyProtection="1">
      <alignment horizontal="center" vertical="center"/>
    </xf>
    <xf numFmtId="44" fontId="29" fillId="0" borderId="31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NumberFormat="1" applyFont="1" applyFill="1" applyBorder="1" applyAlignment="1">
      <alignment horizontal="right" vertical="center"/>
    </xf>
    <xf numFmtId="0" fontId="29" fillId="0" borderId="30" xfId="0" applyFont="1" applyFill="1" applyBorder="1" applyAlignment="1" applyProtection="1">
      <alignment horizontal="left" vertical="center" wrapText="1"/>
    </xf>
    <xf numFmtId="9" fontId="24" fillId="3" borderId="30" xfId="0" applyNumberFormat="1" applyFont="1" applyFill="1" applyBorder="1" applyAlignment="1" applyProtection="1">
      <alignment horizontal="right" vertic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165" fontId="2" fillId="0" borderId="3" xfId="2" applyNumberFormat="1" applyFill="1" applyBorder="1" applyAlignment="1" applyProtection="1">
      <alignment horizontal="right" vertical="center"/>
    </xf>
    <xf numFmtId="165" fontId="2" fillId="0" borderId="8" xfId="2" applyNumberFormat="1" applyFill="1" applyBorder="1" applyAlignment="1">
      <alignment horizontal="right" vertical="center"/>
    </xf>
    <xf numFmtId="0" fontId="25" fillId="0" borderId="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0" fontId="25" fillId="0" borderId="3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6" fillId="15" borderId="26" xfId="0" applyFont="1" applyFill="1" applyBorder="1" applyAlignment="1" applyProtection="1">
      <alignment horizontal="right" vertical="center" wrapText="1"/>
    </xf>
    <xf numFmtId="0" fontId="26" fillId="15" borderId="12" xfId="0" applyFont="1" applyFill="1" applyBorder="1" applyAlignment="1" applyProtection="1">
      <alignment horizontal="right" vertical="center"/>
    </xf>
    <xf numFmtId="0" fontId="26" fillId="15" borderId="8" xfId="0" applyFont="1" applyFill="1" applyBorder="1" applyAlignment="1" applyProtection="1">
      <alignment horizontal="right" vertical="center"/>
    </xf>
    <xf numFmtId="10" fontId="18" fillId="15" borderId="3" xfId="0" applyNumberFormat="1" applyFont="1" applyFill="1" applyBorder="1" applyAlignment="1" applyProtection="1">
      <alignment horizontal="center" vertical="center"/>
    </xf>
    <xf numFmtId="0" fontId="17" fillId="15" borderId="8" xfId="0" applyFont="1" applyFill="1" applyBorder="1" applyAlignment="1">
      <alignment horizontal="center" vertical="center"/>
    </xf>
    <xf numFmtId="0" fontId="30" fillId="0" borderId="3" xfId="0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right" vertical="center"/>
    </xf>
    <xf numFmtId="9" fontId="30" fillId="0" borderId="3" xfId="0" applyNumberFormat="1" applyFont="1" applyFill="1" applyBorder="1" applyAlignment="1" applyProtection="1">
      <alignment horizontal="right" vertical="center"/>
      <protection locked="0"/>
    </xf>
    <xf numFmtId="9" fontId="17" fillId="0" borderId="8" xfId="0" applyNumberFormat="1" applyFont="1" applyFill="1" applyBorder="1" applyAlignment="1">
      <alignment horizontal="right" vertical="center"/>
    </xf>
    <xf numFmtId="0" fontId="41" fillId="4" borderId="30" xfId="0" applyFont="1" applyFill="1" applyBorder="1" applyAlignment="1" applyProtection="1">
      <alignment horizontal="left" vertical="center" wrapText="1"/>
    </xf>
    <xf numFmtId="0" fontId="26" fillId="6" borderId="30" xfId="0" applyFont="1" applyFill="1" applyBorder="1" applyAlignment="1">
      <alignment horizont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10" fontId="25" fillId="0" borderId="3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41" fillId="4" borderId="3" xfId="0" applyFont="1" applyFill="1" applyBorder="1" applyAlignment="1" applyProtection="1">
      <alignment horizontal="left" vertical="center" wrapText="1"/>
    </xf>
    <xf numFmtId="0" fontId="41" fillId="4" borderId="12" xfId="0" applyFont="1" applyFill="1" applyBorder="1" applyAlignment="1" applyProtection="1">
      <alignment horizontal="left" vertical="center" wrapText="1"/>
    </xf>
    <xf numFmtId="0" fontId="41" fillId="4" borderId="8" xfId="0" applyFont="1" applyFill="1" applyBorder="1" applyAlignment="1" applyProtection="1">
      <alignment horizontal="left" vertical="center" wrapText="1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>
      <alignment horizontal="center"/>
    </xf>
    <xf numFmtId="0" fontId="17" fillId="4" borderId="7" xfId="0" applyFont="1" applyFill="1" applyBorder="1" applyAlignment="1"/>
    <xf numFmtId="0" fontId="26" fillId="15" borderId="26" xfId="0" applyFont="1" applyFill="1" applyBorder="1" applyAlignment="1" applyProtection="1">
      <alignment horizontal="right" vertical="center"/>
    </xf>
    <xf numFmtId="0" fontId="25" fillId="0" borderId="30" xfId="0" applyFont="1" applyBorder="1" applyAlignment="1" applyProtection="1">
      <alignment horizontal="left"/>
    </xf>
    <xf numFmtId="0" fontId="18" fillId="5" borderId="30" xfId="0" applyFont="1" applyFill="1" applyBorder="1" applyAlignment="1" applyProtection="1">
      <alignment horizontal="right" vertical="center"/>
    </xf>
    <xf numFmtId="0" fontId="43" fillId="4" borderId="30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4" fillId="2" borderId="8" xfId="0" applyFont="1" applyFill="1" applyBorder="1" applyAlignment="1" applyProtection="1">
      <alignment horizontal="right" vertical="center"/>
    </xf>
    <xf numFmtId="0" fontId="5" fillId="6" borderId="30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left"/>
    </xf>
    <xf numFmtId="0" fontId="25" fillId="0" borderId="8" xfId="0" applyFont="1" applyFill="1" applyBorder="1" applyAlignment="1" applyProtection="1">
      <alignment horizontal="left"/>
    </xf>
    <xf numFmtId="0" fontId="44" fillId="4" borderId="3" xfId="0" applyFont="1" applyFill="1" applyBorder="1" applyAlignment="1" applyProtection="1">
      <alignment horizontal="left" vertical="center"/>
    </xf>
    <xf numFmtId="0" fontId="44" fillId="4" borderId="12" xfId="0" applyFont="1" applyFill="1" applyBorder="1" applyAlignment="1" applyProtection="1">
      <alignment horizontal="left" vertical="center"/>
    </xf>
    <xf numFmtId="0" fontId="44" fillId="4" borderId="8" xfId="0" applyFont="1" applyFill="1" applyBorder="1" applyAlignment="1" applyProtection="1">
      <alignment horizontal="left" vertical="center"/>
    </xf>
    <xf numFmtId="0" fontId="36" fillId="0" borderId="30" xfId="0" applyFont="1" applyFill="1" applyBorder="1" applyAlignment="1" applyProtection="1">
      <alignment horizontal="left" wrapText="1"/>
    </xf>
    <xf numFmtId="0" fontId="5" fillId="13" borderId="3" xfId="0" applyFont="1" applyFill="1" applyBorder="1" applyAlignment="1" applyProtection="1">
      <alignment horizontal="center"/>
    </xf>
    <xf numFmtId="0" fontId="5" fillId="13" borderId="12" xfId="0" applyFont="1" applyFill="1" applyBorder="1" applyAlignment="1" applyProtection="1">
      <alignment horizontal="center"/>
    </xf>
    <xf numFmtId="0" fontId="5" fillId="13" borderId="8" xfId="0" applyFont="1" applyFill="1" applyBorder="1" applyAlignment="1" applyProtection="1">
      <alignment horizontal="center"/>
    </xf>
    <xf numFmtId="0" fontId="18" fillId="14" borderId="12" xfId="0" applyFont="1" applyFill="1" applyBorder="1" applyAlignment="1" applyProtection="1">
      <alignment horizontal="center" vertical="center" wrapText="1"/>
    </xf>
    <xf numFmtId="0" fontId="18" fillId="14" borderId="8" xfId="0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 applyProtection="1">
      <alignment horizontal="left" vertical="center" wrapText="1"/>
    </xf>
    <xf numFmtId="0" fontId="56" fillId="0" borderId="12" xfId="0" applyFont="1" applyFill="1" applyBorder="1" applyAlignment="1" applyProtection="1">
      <alignment horizontal="left" vertical="center" wrapText="1"/>
    </xf>
    <xf numFmtId="0" fontId="56" fillId="0" borderId="8" xfId="0" applyFont="1" applyFill="1" applyBorder="1" applyAlignment="1" applyProtection="1">
      <alignment horizontal="left" vertical="center" wrapText="1"/>
    </xf>
    <xf numFmtId="22" fontId="17" fillId="11" borderId="3" xfId="0" applyNumberFormat="1" applyFont="1" applyFill="1" applyBorder="1" applyAlignment="1" applyProtection="1">
      <alignment horizontal="center"/>
    </xf>
    <xf numFmtId="0" fontId="17" fillId="11" borderId="12" xfId="0" applyFont="1" applyFill="1" applyBorder="1" applyAlignment="1" applyProtection="1">
      <alignment horizontal="center"/>
    </xf>
    <xf numFmtId="0" fontId="17" fillId="11" borderId="18" xfId="0" applyFont="1" applyFill="1" applyBorder="1" applyAlignment="1" applyProtection="1">
      <alignment horizontal="center"/>
    </xf>
    <xf numFmtId="0" fontId="17" fillId="0" borderId="30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9" fillId="0" borderId="30" xfId="0" applyFont="1" applyFill="1" applyBorder="1" applyAlignment="1" applyProtection="1">
      <alignment horizontal="left" wrapText="1"/>
    </xf>
    <xf numFmtId="0" fontId="5" fillId="13" borderId="30" xfId="0" applyFont="1" applyFill="1" applyBorder="1" applyAlignment="1" applyProtection="1">
      <alignment horizontal="center"/>
    </xf>
    <xf numFmtId="0" fontId="18" fillId="7" borderId="13" xfId="0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0" fontId="18" fillId="7" borderId="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8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17" fillId="12" borderId="30" xfId="0" applyFont="1" applyFill="1" applyBorder="1" applyAlignment="1" applyProtection="1">
      <alignment horizontal="left" vertical="center"/>
    </xf>
    <xf numFmtId="0" fontId="18" fillId="20" borderId="30" xfId="0" applyFont="1" applyFill="1" applyBorder="1" applyAlignment="1" applyProtection="1">
      <alignment horizontal="center"/>
    </xf>
    <xf numFmtId="0" fontId="18" fillId="21" borderId="30" xfId="0" applyFont="1" applyFill="1" applyBorder="1" applyAlignment="1" applyProtection="1">
      <alignment horizontal="center"/>
    </xf>
    <xf numFmtId="0" fontId="17" fillId="21" borderId="3" xfId="0" applyFont="1" applyFill="1" applyBorder="1" applyAlignment="1" applyProtection="1">
      <alignment horizontal="center"/>
    </xf>
    <xf numFmtId="0" fontId="17" fillId="21" borderId="8" xfId="0" applyFont="1" applyFill="1" applyBorder="1" applyAlignment="1" applyProtection="1">
      <alignment horizontal="center"/>
    </xf>
    <xf numFmtId="0" fontId="29" fillId="0" borderId="30" xfId="0" applyFont="1" applyBorder="1" applyAlignment="1" applyProtection="1">
      <alignment horizontal="center" vertical="center"/>
    </xf>
    <xf numFmtId="0" fontId="29" fillId="12" borderId="30" xfId="0" applyFont="1" applyFill="1" applyBorder="1" applyAlignment="1" applyProtection="1">
      <alignment horizontal="center" vertical="center"/>
    </xf>
    <xf numFmtId="0" fontId="29" fillId="12" borderId="30" xfId="0" applyFont="1" applyFill="1" applyBorder="1" applyAlignment="1">
      <alignment horizontal="center" vertical="center"/>
    </xf>
    <xf numFmtId="0" fontId="19" fillId="3" borderId="22" xfId="0" applyFont="1" applyFill="1" applyBorder="1" applyAlignment="1" applyProtection="1">
      <alignment horizontal="center"/>
      <protection locked="0"/>
    </xf>
    <xf numFmtId="17" fontId="20" fillId="3" borderId="22" xfId="0" applyNumberFormat="1" applyFont="1" applyFill="1" applyBorder="1" applyAlignment="1" applyProtection="1">
      <alignment horizontal="center"/>
    </xf>
    <xf numFmtId="17" fontId="20" fillId="3" borderId="40" xfId="0" applyNumberFormat="1" applyFont="1" applyFill="1" applyBorder="1" applyAlignment="1" applyProtection="1">
      <alignment horizontal="center"/>
    </xf>
    <xf numFmtId="0" fontId="10" fillId="15" borderId="30" xfId="0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8" fillId="7" borderId="11" xfId="0" applyFont="1" applyFill="1" applyBorder="1" applyAlignment="1" applyProtection="1">
      <alignment horizontal="center"/>
    </xf>
    <xf numFmtId="0" fontId="18" fillId="7" borderId="32" xfId="0" applyFont="1" applyFill="1" applyBorder="1" applyAlignment="1" applyProtection="1">
      <alignment horizontal="center"/>
    </xf>
    <xf numFmtId="0" fontId="18" fillId="7" borderId="31" xfId="0" applyFont="1" applyFill="1" applyBorder="1" applyAlignment="1" applyProtection="1">
      <alignment horizontal="center"/>
    </xf>
    <xf numFmtId="166" fontId="16" fillId="12" borderId="2" xfId="0" applyNumberFormat="1" applyFont="1" applyFill="1" applyBorder="1" applyAlignment="1" applyProtection="1">
      <alignment horizontal="center"/>
      <protection locked="0"/>
    </xf>
    <xf numFmtId="166" fontId="16" fillId="12" borderId="16" xfId="0" applyNumberFormat="1" applyFont="1" applyFill="1" applyBorder="1" applyAlignment="1" applyProtection="1">
      <alignment horizontal="center"/>
      <protection locked="0"/>
    </xf>
    <xf numFmtId="0" fontId="18" fillId="8" borderId="13" xfId="0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8" fillId="8" borderId="3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/>
    </xf>
    <xf numFmtId="0" fontId="18" fillId="0" borderId="13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</xf>
    <xf numFmtId="0" fontId="20" fillId="11" borderId="1" xfId="0" applyFont="1" applyFill="1" applyBorder="1" applyAlignment="1" applyProtection="1">
      <alignment horizontal="center"/>
      <protection locked="0"/>
    </xf>
    <xf numFmtId="0" fontId="20" fillId="11" borderId="3" xfId="0" applyFont="1" applyFill="1" applyBorder="1" applyAlignment="1" applyProtection="1">
      <alignment horizontal="center"/>
      <protection locked="0"/>
    </xf>
    <xf numFmtId="0" fontId="20" fillId="11" borderId="9" xfId="0" applyFont="1" applyFill="1" applyBorder="1" applyAlignment="1" applyProtection="1">
      <alignment horizontal="center"/>
      <protection locked="0"/>
    </xf>
    <xf numFmtId="0" fontId="55" fillId="0" borderId="3" xfId="0" applyFont="1" applyFill="1" applyBorder="1" applyAlignment="1" applyProtection="1">
      <alignment horizontal="left" wrapText="1"/>
    </xf>
    <xf numFmtId="0" fontId="55" fillId="0" borderId="12" xfId="0" applyFont="1" applyFill="1" applyBorder="1" applyAlignment="1" applyProtection="1">
      <alignment horizontal="left" wrapText="1"/>
    </xf>
    <xf numFmtId="0" fontId="55" fillId="0" borderId="8" xfId="0" applyFont="1" applyFill="1" applyBorder="1" applyAlignment="1" applyProtection="1">
      <alignment horizontal="left" wrapText="1"/>
    </xf>
    <xf numFmtId="0" fontId="28" fillId="0" borderId="3" xfId="0" applyFont="1" applyBorder="1" applyAlignment="1" applyProtection="1">
      <alignment horizontal="left"/>
    </xf>
    <xf numFmtId="0" fontId="28" fillId="0" borderId="12" xfId="0" applyFont="1" applyBorder="1" applyAlignment="1" applyProtection="1">
      <alignment horizontal="left"/>
    </xf>
    <xf numFmtId="0" fontId="28" fillId="0" borderId="8" xfId="0" applyFont="1" applyBorder="1" applyAlignment="1" applyProtection="1">
      <alignment horizontal="left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28" fillId="12" borderId="1" xfId="0" applyFont="1" applyFill="1" applyBorder="1" applyAlignment="1" applyProtection="1">
      <alignment horizontal="left" vertical="center" wrapText="1"/>
    </xf>
    <xf numFmtId="0" fontId="28" fillId="12" borderId="1" xfId="0" applyFont="1" applyFill="1" applyBorder="1" applyAlignment="1" applyProtection="1">
      <alignment horizontal="left" vertical="center"/>
    </xf>
    <xf numFmtId="0" fontId="38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12" borderId="18" xfId="0" applyNumberFormat="1" applyFont="1" applyFill="1" applyBorder="1" applyAlignment="1">
      <alignment vertical="center"/>
    </xf>
    <xf numFmtId="0" fontId="17" fillId="12" borderId="3" xfId="0" applyFont="1" applyFill="1" applyBorder="1" applyAlignment="1" applyProtection="1">
      <alignment horizontal="left"/>
    </xf>
    <xf numFmtId="0" fontId="17" fillId="12" borderId="12" xfId="0" applyFont="1" applyFill="1" applyBorder="1" applyAlignment="1" applyProtection="1">
      <alignment horizontal="left"/>
    </xf>
    <xf numFmtId="0" fontId="17" fillId="12" borderId="8" xfId="0" applyFont="1" applyFill="1" applyBorder="1" applyAlignment="1">
      <alignment horizontal="left"/>
    </xf>
    <xf numFmtId="0" fontId="18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8" fillId="2" borderId="30" xfId="0" applyFont="1" applyFill="1" applyBorder="1" applyAlignment="1" applyProtection="1">
      <alignment horizontal="center" wrapText="1"/>
    </xf>
    <xf numFmtId="174" fontId="2" fillId="0" borderId="3" xfId="2" applyNumberFormat="1" applyFill="1" applyBorder="1" applyAlignment="1" applyProtection="1">
      <alignment vertical="center"/>
    </xf>
    <xf numFmtId="174" fontId="2" fillId="0" borderId="8" xfId="2" applyNumberFormat="1" applyFill="1" applyBorder="1" applyAlignment="1">
      <alignment vertical="center"/>
    </xf>
    <xf numFmtId="0" fontId="47" fillId="4" borderId="30" xfId="0" applyFont="1" applyFill="1" applyBorder="1" applyAlignment="1" applyProtection="1">
      <alignment horizontal="left"/>
    </xf>
    <xf numFmtId="0" fontId="17" fillId="0" borderId="30" xfId="0" applyFont="1" applyBorder="1" applyAlignment="1" applyProtection="1">
      <alignment horizontal="left" vertical="center"/>
    </xf>
    <xf numFmtId="0" fontId="18" fillId="9" borderId="30" xfId="0" applyFont="1" applyFill="1" applyBorder="1" applyAlignment="1" applyProtection="1">
      <alignment horizontal="center"/>
    </xf>
    <xf numFmtId="0" fontId="17" fillId="0" borderId="8" xfId="0" applyFont="1" applyBorder="1" applyAlignment="1">
      <alignment horizontal="left" vertical="center"/>
    </xf>
    <xf numFmtId="0" fontId="38" fillId="12" borderId="3" xfId="0" applyNumberFormat="1" applyFont="1" applyFill="1" applyBorder="1" applyAlignment="1" applyProtection="1">
      <alignment horizontal="center" wrapText="1"/>
      <protection locked="0"/>
    </xf>
    <xf numFmtId="0" fontId="28" fillId="12" borderId="18" xfId="0" applyNumberFormat="1" applyFont="1" applyFill="1" applyBorder="1" applyAlignment="1"/>
    <xf numFmtId="0" fontId="18" fillId="19" borderId="13" xfId="0" applyFont="1" applyFill="1" applyBorder="1" applyAlignment="1" applyProtection="1">
      <alignment horizontal="center"/>
    </xf>
    <xf numFmtId="0" fontId="18" fillId="19" borderId="1" xfId="0" applyFont="1" applyFill="1" applyBorder="1" applyAlignment="1" applyProtection="1">
      <alignment horizontal="center"/>
    </xf>
    <xf numFmtId="0" fontId="18" fillId="19" borderId="3" xfId="0" applyFont="1" applyFill="1" applyBorder="1" applyAlignment="1" applyProtection="1">
      <alignment horizontal="center"/>
    </xf>
    <xf numFmtId="0" fontId="18" fillId="19" borderId="9" xfId="0" applyFont="1" applyFill="1" applyBorder="1" applyAlignment="1" applyProtection="1">
      <alignment horizontal="center"/>
    </xf>
    <xf numFmtId="0" fontId="17" fillId="12" borderId="30" xfId="0" applyFont="1" applyFill="1" applyBorder="1" applyAlignment="1">
      <alignment horizontal="left"/>
    </xf>
    <xf numFmtId="0" fontId="19" fillId="3" borderId="30" xfId="0" applyFont="1" applyFill="1" applyBorder="1" applyAlignment="1" applyProtection="1">
      <alignment horizontal="center"/>
      <protection locked="0"/>
    </xf>
    <xf numFmtId="17" fontId="20" fillId="3" borderId="30" xfId="0" applyNumberFormat="1" applyFont="1" applyFill="1" applyBorder="1" applyAlignment="1" applyProtection="1">
      <alignment horizontal="center"/>
    </xf>
    <xf numFmtId="174" fontId="30" fillId="3" borderId="3" xfId="1" applyNumberFormat="1" applyFont="1" applyFill="1" applyBorder="1" applyAlignment="1" applyProtection="1">
      <alignment horizontal="right" vertical="center"/>
      <protection locked="0"/>
    </xf>
    <xf numFmtId="174" fontId="17" fillId="3" borderId="8" xfId="0" applyNumberFormat="1" applyFont="1" applyFill="1" applyBorder="1" applyAlignment="1">
      <alignment horizontal="right" vertical="center"/>
    </xf>
    <xf numFmtId="0" fontId="40" fillId="4" borderId="30" xfId="0" applyFont="1" applyFill="1" applyBorder="1" applyAlignment="1" applyProtection="1">
      <alignment horizontal="left" vertical="center"/>
    </xf>
    <xf numFmtId="0" fontId="24" fillId="15" borderId="3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40" fillId="4" borderId="30" xfId="0" applyFont="1" applyFill="1" applyBorder="1" applyAlignment="1" applyProtection="1">
      <alignment horizontal="left" vertical="center" wrapText="1"/>
    </xf>
    <xf numFmtId="0" fontId="5" fillId="15" borderId="30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 vertical="center"/>
    </xf>
    <xf numFmtId="0" fontId="50" fillId="0" borderId="0" xfId="15" applyFont="1" applyBorder="1" applyAlignment="1">
      <alignment horizontal="left" vertical="center"/>
    </xf>
    <xf numFmtId="0" fontId="10" fillId="18" borderId="30" xfId="15" applyFont="1" applyFill="1" applyBorder="1" applyAlignment="1" applyProtection="1">
      <alignment horizontal="right" vertical="center"/>
    </xf>
    <xf numFmtId="0" fontId="48" fillId="0" borderId="33" xfId="15" applyFont="1" applyFill="1" applyBorder="1" applyAlignment="1" applyProtection="1">
      <alignment horizontal="center" vertical="center"/>
    </xf>
    <xf numFmtId="0" fontId="49" fillId="6" borderId="30" xfId="15" applyFont="1" applyFill="1" applyBorder="1" applyAlignment="1" applyProtection="1">
      <alignment horizontal="center"/>
    </xf>
    <xf numFmtId="0" fontId="49" fillId="2" borderId="30" xfId="15" applyFont="1" applyFill="1" applyBorder="1" applyAlignment="1" applyProtection="1">
      <alignment horizontal="center" wrapText="1"/>
    </xf>
    <xf numFmtId="0" fontId="10" fillId="0" borderId="30" xfId="15" applyFont="1" applyFill="1" applyBorder="1" applyAlignment="1" applyProtection="1">
      <alignment horizontal="center" vertical="center"/>
    </xf>
    <xf numFmtId="0" fontId="10" fillId="0" borderId="30" xfId="15" applyFont="1" applyFill="1" applyBorder="1" applyAlignment="1" applyProtection="1">
      <alignment horizontal="center" vertical="center" wrapText="1"/>
    </xf>
    <xf numFmtId="0" fontId="10" fillId="0" borderId="30" xfId="15" applyFont="1" applyBorder="1" applyAlignment="1" applyProtection="1">
      <alignment horizontal="center" vertical="center"/>
    </xf>
    <xf numFmtId="0" fontId="10" fillId="0" borderId="30" xfId="15" applyFont="1" applyBorder="1" applyAlignment="1" applyProtection="1">
      <alignment horizontal="center" vertical="center" wrapText="1"/>
    </xf>
    <xf numFmtId="0" fontId="55" fillId="15" borderId="30" xfId="0" applyFont="1" applyFill="1" applyBorder="1" applyAlignment="1">
      <alignment horizontal="center" vertical="center"/>
    </xf>
    <xf numFmtId="173" fontId="25" fillId="0" borderId="3" xfId="2" applyNumberFormat="1" applyFont="1" applyBorder="1" applyAlignment="1">
      <alignment horizontal="center" vertical="center"/>
    </xf>
    <xf numFmtId="173" fontId="25" fillId="0" borderId="8" xfId="2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173" fontId="56" fillId="0" borderId="3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wrapText="1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1" fillId="15" borderId="30" xfId="0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30" xfId="0" applyFont="1" applyBorder="1" applyAlignment="1">
      <alignment horizontal="center"/>
    </xf>
    <xf numFmtId="0" fontId="55" fillId="2" borderId="25" xfId="0" applyFont="1" applyFill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/>
    </xf>
    <xf numFmtId="173" fontId="55" fillId="15" borderId="30" xfId="2" applyNumberFormat="1" applyFont="1" applyFill="1" applyBorder="1" applyAlignment="1">
      <alignment horizontal="center" vertical="center"/>
    </xf>
    <xf numFmtId="0" fontId="55" fillId="6" borderId="30" xfId="0" applyFont="1" applyFill="1" applyBorder="1" applyAlignment="1">
      <alignment horizontal="center" vertical="center"/>
    </xf>
  </cellXfs>
  <cellStyles count="17">
    <cellStyle name="Excel Built-in Comma" xfId="6"/>
    <cellStyle name="Excel Built-in Currency" xfId="7"/>
    <cellStyle name="Excel Built-in Normal" xfId="8"/>
    <cellStyle name="Excel Built-in Percent" xfId="9"/>
    <cellStyle name="Heading" xfId="10"/>
    <cellStyle name="Heading1" xfId="11"/>
    <cellStyle name="Moeda" xfId="2" builtinId="4"/>
    <cellStyle name="Moeda 3" xfId="16"/>
    <cellStyle name="Normal" xfId="0" builtinId="0"/>
    <cellStyle name="Normal 2" xfId="5"/>
    <cellStyle name="Normal 3" xfId="15"/>
    <cellStyle name="Normal 5" xfId="4"/>
    <cellStyle name="Normal 5 2" xfId="12"/>
    <cellStyle name="Porcentagem" xfId="3" builtinId="5"/>
    <cellStyle name="Result" xfId="13"/>
    <cellStyle name="Result2" xfId="14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36916</xdr:colOff>
      <xdr:row>6</xdr:row>
      <xdr:rowOff>180975</xdr:rowOff>
    </xdr:from>
    <xdr:to>
      <xdr:col>4</xdr:col>
      <xdr:colOff>657226</xdr:colOff>
      <xdr:row>7</xdr:row>
      <xdr:rowOff>182879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008966" y="1333500"/>
          <a:ext cx="620310" cy="200024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4770840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58986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4685115" y="153034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46440</xdr:colOff>
      <xdr:row>7</xdr:row>
      <xdr:rowOff>34920</xdr:rowOff>
    </xdr:from>
    <xdr:to>
      <xdr:col>4</xdr:col>
      <xdr:colOff>612285</xdr:colOff>
      <xdr:row>7</xdr:row>
      <xdr:rowOff>158400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5208990" y="1177920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  <xdr:twoCellAnchor editAs="oneCell">
    <xdr:from>
      <xdr:col>4</xdr:col>
      <xdr:colOff>55965</xdr:colOff>
      <xdr:row>7</xdr:row>
      <xdr:rowOff>25395</xdr:rowOff>
    </xdr:from>
    <xdr:to>
      <xdr:col>4</xdr:col>
      <xdr:colOff>621810</xdr:colOff>
      <xdr:row>7</xdr:row>
      <xdr:rowOff>148875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5218515" y="1168395"/>
          <a:ext cx="565845" cy="123480"/>
        </a:xfrm>
        <a:prstGeom prst="rightArrow">
          <a:avLst>
            <a:gd name="adj1" fmla="val 50000"/>
            <a:gd name="adj2" fmla="val 50000"/>
          </a:avLst>
        </a:prstGeom>
        <a:solidFill>
          <a:srgbClr val="0070C0"/>
        </a:solidFill>
        <a:ln w="25560">
          <a:solidFill>
            <a:srgbClr val="3A5F8B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"/>
  <sheetViews>
    <sheetView tabSelected="1" topLeftCell="A88" workbookViewId="0">
      <selection activeCell="C6" sqref="C6:G6"/>
    </sheetView>
  </sheetViews>
  <sheetFormatPr defaultRowHeight="15"/>
  <cols>
    <col min="1" max="1" width="17.5703125" customWidth="1"/>
    <col min="2" max="2" width="16.85546875" customWidth="1"/>
    <col min="3" max="3" width="21.85546875" customWidth="1"/>
    <col min="4" max="4" width="20.5703125" customWidth="1"/>
    <col min="5" max="5" width="12.5703125" customWidth="1"/>
    <col min="6" max="6" width="24.85546875" customWidth="1"/>
    <col min="7" max="7" width="19.5703125" customWidth="1"/>
    <col min="8" max="8" width="13" customWidth="1"/>
    <col min="9" max="9" width="12.7109375" customWidth="1"/>
  </cols>
  <sheetData>
    <row r="1" spans="1:10">
      <c r="A1" s="470" t="s">
        <v>32</v>
      </c>
      <c r="B1" s="470"/>
      <c r="C1" s="470"/>
      <c r="D1" s="470"/>
      <c r="E1" s="470"/>
      <c r="F1" s="470"/>
      <c r="G1" s="470"/>
      <c r="H1" s="3"/>
      <c r="I1" s="3"/>
    </row>
    <row r="2" spans="1:10">
      <c r="A2" s="471" t="s">
        <v>0</v>
      </c>
      <c r="B2" s="472"/>
      <c r="C2" s="472"/>
      <c r="D2" s="472"/>
      <c r="E2" s="472"/>
      <c r="F2" s="473"/>
      <c r="G2" s="474"/>
      <c r="H2" s="3"/>
      <c r="I2" s="45"/>
    </row>
    <row r="3" spans="1:10">
      <c r="A3" s="4" t="s">
        <v>1</v>
      </c>
      <c r="B3" s="466" t="s">
        <v>197</v>
      </c>
      <c r="C3" s="466"/>
      <c r="D3" s="466"/>
      <c r="E3" s="62" t="s">
        <v>2</v>
      </c>
      <c r="F3" s="467" t="s">
        <v>198</v>
      </c>
      <c r="G3" s="468"/>
      <c r="H3" s="3"/>
      <c r="I3" s="3"/>
    </row>
    <row r="4" spans="1:10">
      <c r="A4" s="4" t="s">
        <v>3</v>
      </c>
      <c r="B4" s="475">
        <f ca="1">NOW()</f>
        <v>44067.629548611112</v>
      </c>
      <c r="C4" s="475"/>
      <c r="D4" s="475"/>
      <c r="E4" s="475"/>
      <c r="F4" s="475"/>
      <c r="G4" s="476"/>
      <c r="H4" s="3"/>
      <c r="I4" s="3"/>
    </row>
    <row r="5" spans="1:10">
      <c r="A5" s="477" t="s">
        <v>4</v>
      </c>
      <c r="B5" s="478"/>
      <c r="C5" s="478"/>
      <c r="D5" s="478"/>
      <c r="E5" s="478"/>
      <c r="F5" s="479"/>
      <c r="G5" s="480"/>
      <c r="H5" s="5"/>
      <c r="I5" s="3"/>
    </row>
    <row r="6" spans="1:10">
      <c r="A6" s="481" t="s">
        <v>5</v>
      </c>
      <c r="B6" s="482"/>
      <c r="C6" s="483" t="s">
        <v>263</v>
      </c>
      <c r="D6" s="483"/>
      <c r="E6" s="483"/>
      <c r="F6" s="484"/>
      <c r="G6" s="485"/>
      <c r="H6" s="6"/>
      <c r="I6" s="3"/>
    </row>
    <row r="7" spans="1:10">
      <c r="A7" s="481" t="s">
        <v>6</v>
      </c>
      <c r="B7" s="482"/>
      <c r="C7" s="483" t="s">
        <v>176</v>
      </c>
      <c r="D7" s="483"/>
      <c r="E7" s="483"/>
      <c r="F7" s="484"/>
      <c r="G7" s="485"/>
      <c r="H7" s="7"/>
      <c r="I7" s="3"/>
    </row>
    <row r="8" spans="1:10">
      <c r="A8" s="481" t="s">
        <v>177</v>
      </c>
      <c r="B8" s="482"/>
      <c r="C8" s="482"/>
      <c r="D8" s="140"/>
      <c r="E8" s="306">
        <v>1</v>
      </c>
      <c r="F8" s="307"/>
      <c r="G8" s="9" t="str">
        <f>IF(E8=1,"Lucro Real",IF(E8=2,"Lucro Presumido",IF(E8=3,"SIMPLES-Anexo III",IF(E8=4,"SIMPLES-Anexo IV","RT Inválido"))))</f>
        <v>Lucro Real</v>
      </c>
      <c r="H8" s="7"/>
      <c r="I8" s="3"/>
    </row>
    <row r="9" spans="1:10">
      <c r="A9" s="477" t="s">
        <v>7</v>
      </c>
      <c r="B9" s="478"/>
      <c r="C9" s="478"/>
      <c r="D9" s="478"/>
      <c r="E9" s="478"/>
      <c r="F9" s="479"/>
      <c r="G9" s="480"/>
      <c r="H9" s="7"/>
      <c r="I9" s="3"/>
    </row>
    <row r="10" spans="1:10">
      <c r="A10" s="10" t="s">
        <v>8</v>
      </c>
      <c r="B10" s="503" t="s">
        <v>9</v>
      </c>
      <c r="C10" s="504"/>
      <c r="D10" s="505"/>
      <c r="E10" s="441">
        <f ca="1">NOW()</f>
        <v>44067.629548611112</v>
      </c>
      <c r="F10" s="442"/>
      <c r="G10" s="443"/>
      <c r="H10" s="7"/>
      <c r="I10" s="3"/>
    </row>
    <row r="11" spans="1:10">
      <c r="A11" s="10" t="s">
        <v>10</v>
      </c>
      <c r="B11" s="489" t="s">
        <v>11</v>
      </c>
      <c r="C11" s="490"/>
      <c r="D11" s="491"/>
      <c r="E11" s="492" t="s">
        <v>262</v>
      </c>
      <c r="F11" s="493"/>
      <c r="G11" s="494"/>
      <c r="H11" s="3"/>
      <c r="I11" s="3"/>
    </row>
    <row r="12" spans="1:10">
      <c r="A12" s="11" t="s">
        <v>12</v>
      </c>
      <c r="B12" s="495" t="s">
        <v>178</v>
      </c>
      <c r="C12" s="496"/>
      <c r="D12" s="496"/>
      <c r="E12" s="496"/>
      <c r="F12" s="497" t="s">
        <v>215</v>
      </c>
      <c r="G12" s="498"/>
      <c r="H12" s="3"/>
      <c r="I12" s="3"/>
    </row>
    <row r="13" spans="1:10">
      <c r="A13" s="10" t="s">
        <v>13</v>
      </c>
      <c r="B13" s="499" t="s">
        <v>14</v>
      </c>
      <c r="C13" s="500"/>
      <c r="D13" s="500"/>
      <c r="E13" s="500"/>
      <c r="F13" s="501"/>
      <c r="G13" s="64">
        <v>12</v>
      </c>
      <c r="H13" s="45"/>
      <c r="I13" s="45"/>
      <c r="J13" s="264"/>
    </row>
    <row r="14" spans="1:10">
      <c r="A14" s="459" t="s">
        <v>184</v>
      </c>
      <c r="B14" s="459"/>
      <c r="C14" s="459"/>
      <c r="D14" s="459"/>
      <c r="E14" s="459"/>
      <c r="F14" s="459"/>
      <c r="G14" s="459"/>
      <c r="H14" s="45"/>
      <c r="I14" s="45"/>
      <c r="J14" s="264"/>
    </row>
    <row r="15" spans="1:10">
      <c r="A15" s="460" t="s">
        <v>185</v>
      </c>
      <c r="B15" s="460"/>
      <c r="C15" s="460"/>
      <c r="D15" s="461" t="s">
        <v>186</v>
      </c>
      <c r="E15" s="462"/>
      <c r="F15" s="461" t="s">
        <v>187</v>
      </c>
      <c r="G15" s="462"/>
      <c r="H15" s="45"/>
      <c r="I15" s="45"/>
      <c r="J15" s="264"/>
    </row>
    <row r="16" spans="1:10" ht="15" customHeight="1">
      <c r="A16" s="463" t="s">
        <v>232</v>
      </c>
      <c r="B16" s="463"/>
      <c r="C16" s="463"/>
      <c r="D16" s="464" t="s">
        <v>188</v>
      </c>
      <c r="E16" s="464"/>
      <c r="F16" s="465">
        <v>1</v>
      </c>
      <c r="G16" s="465"/>
      <c r="H16" s="45"/>
      <c r="I16" s="45"/>
      <c r="J16" s="264"/>
    </row>
    <row r="17" spans="1:10">
      <c r="A17" s="463"/>
      <c r="B17" s="463"/>
      <c r="C17" s="463"/>
      <c r="D17" s="464"/>
      <c r="E17" s="464"/>
      <c r="F17" s="465"/>
      <c r="G17" s="465"/>
      <c r="H17" s="45"/>
      <c r="I17" s="45"/>
      <c r="J17" s="264"/>
    </row>
    <row r="18" spans="1:10">
      <c r="A18" s="502"/>
      <c r="B18" s="502"/>
      <c r="C18" s="502"/>
      <c r="D18" s="502"/>
      <c r="E18" s="502"/>
      <c r="F18" s="502"/>
      <c r="G18" s="502"/>
      <c r="H18" s="3"/>
      <c r="I18" s="12"/>
    </row>
    <row r="19" spans="1:10" ht="15.75">
      <c r="A19" s="448" t="s">
        <v>200</v>
      </c>
      <c r="B19" s="448"/>
      <c r="C19" s="448"/>
      <c r="D19" s="448"/>
      <c r="E19" s="448"/>
      <c r="F19" s="448"/>
      <c r="G19" s="448"/>
      <c r="H19" s="3"/>
      <c r="I19" s="12"/>
    </row>
    <row r="20" spans="1:10">
      <c r="A20" s="449" t="s">
        <v>199</v>
      </c>
      <c r="B20" s="450"/>
      <c r="C20" s="450"/>
      <c r="D20" s="450"/>
      <c r="E20" s="450"/>
      <c r="F20" s="451"/>
      <c r="G20" s="452"/>
      <c r="H20" s="3"/>
      <c r="I20" s="12"/>
    </row>
    <row r="21" spans="1:10">
      <c r="A21" s="453" t="s">
        <v>201</v>
      </c>
      <c r="B21" s="454"/>
      <c r="C21" s="454"/>
      <c r="D21" s="454"/>
      <c r="E21" s="454"/>
      <c r="F21" s="454"/>
      <c r="G21" s="455"/>
      <c r="H21" s="3"/>
      <c r="I21" s="12"/>
    </row>
    <row r="22" spans="1:10" ht="38.25">
      <c r="A22" s="184">
        <v>1</v>
      </c>
      <c r="B22" s="445" t="s">
        <v>217</v>
      </c>
      <c r="C22" s="349"/>
      <c r="D22" s="349"/>
      <c r="E22" s="349"/>
      <c r="F22" s="456"/>
      <c r="G22" s="217" t="s">
        <v>257</v>
      </c>
      <c r="H22" s="3"/>
      <c r="I22" s="12"/>
    </row>
    <row r="23" spans="1:10">
      <c r="A23" s="184">
        <v>2</v>
      </c>
      <c r="B23" s="444" t="s">
        <v>49</v>
      </c>
      <c r="C23" s="444"/>
      <c r="D23" s="444"/>
      <c r="E23" s="444"/>
      <c r="F23" s="457"/>
      <c r="G23" s="218" t="s">
        <v>219</v>
      </c>
      <c r="H23" s="3"/>
      <c r="I23" s="12"/>
    </row>
    <row r="24" spans="1:10">
      <c r="A24" s="184">
        <v>3</v>
      </c>
      <c r="B24" s="458" t="s">
        <v>233</v>
      </c>
      <c r="C24" s="458"/>
      <c r="D24" s="458"/>
      <c r="E24" s="458"/>
      <c r="F24" s="458"/>
      <c r="G24" s="219">
        <v>1711.28</v>
      </c>
      <c r="H24" s="3"/>
      <c r="I24" s="13"/>
    </row>
    <row r="25" spans="1:10" ht="30">
      <c r="A25" s="184">
        <v>4</v>
      </c>
      <c r="B25" s="444" t="s">
        <v>15</v>
      </c>
      <c r="C25" s="444"/>
      <c r="D25" s="444"/>
      <c r="E25" s="444"/>
      <c r="F25" s="323"/>
      <c r="G25" s="265" t="s">
        <v>221</v>
      </c>
      <c r="H25" s="3"/>
      <c r="I25" s="12"/>
    </row>
    <row r="26" spans="1:10">
      <c r="A26" s="184">
        <v>5</v>
      </c>
      <c r="B26" s="445" t="s">
        <v>16</v>
      </c>
      <c r="C26" s="349"/>
      <c r="D26" s="349"/>
      <c r="E26" s="349"/>
      <c r="F26" s="446"/>
      <c r="G26" s="220" t="s">
        <v>222</v>
      </c>
      <c r="H26" s="3"/>
      <c r="I26" s="12"/>
    </row>
    <row r="27" spans="1:10">
      <c r="A27" s="196">
        <v>6</v>
      </c>
      <c r="B27" s="447" t="s">
        <v>234</v>
      </c>
      <c r="C27" s="447"/>
      <c r="D27" s="447"/>
      <c r="E27" s="447"/>
      <c r="F27" s="447"/>
      <c r="G27" s="221">
        <f>G24/100</f>
        <v>17.1128</v>
      </c>
      <c r="H27" s="3"/>
      <c r="I27" s="12"/>
    </row>
    <row r="28" spans="1:10" ht="15" customHeight="1">
      <c r="A28" s="66">
        <v>7</v>
      </c>
      <c r="B28" s="432" t="s">
        <v>236</v>
      </c>
      <c r="C28" s="432"/>
      <c r="D28" s="432"/>
      <c r="E28" s="432"/>
      <c r="F28" s="432"/>
      <c r="G28" s="221">
        <f>ROUND(G27*0.2,2)</f>
        <v>3.42</v>
      </c>
      <c r="H28" s="3"/>
      <c r="I28" s="12"/>
    </row>
    <row r="29" spans="1:10">
      <c r="A29" s="225" t="s">
        <v>63</v>
      </c>
      <c r="B29" s="429" t="s">
        <v>202</v>
      </c>
      <c r="C29" s="430"/>
      <c r="D29" s="430"/>
      <c r="E29" s="430"/>
      <c r="F29" s="430"/>
      <c r="G29" s="431"/>
      <c r="H29" s="3"/>
      <c r="I29" s="12"/>
    </row>
    <row r="30" spans="1:10" ht="15" customHeight="1">
      <c r="A30" s="106"/>
      <c r="B30" s="107"/>
      <c r="C30" s="107"/>
      <c r="D30" s="107"/>
      <c r="E30" s="107"/>
      <c r="F30" s="107"/>
      <c r="G30" s="107"/>
      <c r="H30" s="3"/>
      <c r="I30" s="12"/>
    </row>
    <row r="31" spans="1:10">
      <c r="A31" s="57"/>
      <c r="B31" s="67"/>
      <c r="C31" s="67"/>
      <c r="D31" s="67"/>
      <c r="E31" s="67"/>
      <c r="F31" s="67"/>
      <c r="G31" s="67"/>
      <c r="H31" s="3"/>
      <c r="I31" s="12"/>
    </row>
    <row r="32" spans="1:10" ht="15.75">
      <c r="A32" s="425" t="s">
        <v>65</v>
      </c>
      <c r="B32" s="425"/>
      <c r="C32" s="425"/>
      <c r="D32" s="425"/>
      <c r="E32" s="425"/>
      <c r="F32" s="425"/>
      <c r="G32" s="425"/>
      <c r="H32" s="45"/>
      <c r="I32" s="12"/>
    </row>
    <row r="33" spans="1:9">
      <c r="A33" s="215">
        <v>1</v>
      </c>
      <c r="B33" s="309" t="s">
        <v>17</v>
      </c>
      <c r="C33" s="309"/>
      <c r="D33" s="309"/>
      <c r="E33" s="309" t="s">
        <v>19</v>
      </c>
      <c r="F33" s="309"/>
      <c r="G33" s="247" t="s">
        <v>18</v>
      </c>
      <c r="H33" s="3"/>
      <c r="I33" s="12"/>
    </row>
    <row r="34" spans="1:9">
      <c r="A34" s="16" t="s">
        <v>8</v>
      </c>
      <c r="B34" s="426" t="s">
        <v>235</v>
      </c>
      <c r="C34" s="427"/>
      <c r="D34" s="427"/>
      <c r="E34" s="427"/>
      <c r="F34" s="428"/>
      <c r="G34" s="222">
        <f>G24</f>
        <v>1711.28</v>
      </c>
      <c r="H34" s="214"/>
      <c r="I34" s="19"/>
    </row>
    <row r="35" spans="1:9">
      <c r="A35" s="63" t="s">
        <v>10</v>
      </c>
      <c r="B35" s="486" t="s">
        <v>237</v>
      </c>
      <c r="C35" s="487"/>
      <c r="D35" s="487"/>
      <c r="E35" s="487"/>
      <c r="F35" s="488"/>
      <c r="G35" s="222">
        <f>ROUND(G28*0.5*22,2)</f>
        <v>37.619999999999997</v>
      </c>
      <c r="H35" s="18"/>
      <c r="I35" s="19"/>
    </row>
    <row r="36" spans="1:9">
      <c r="A36" s="63" t="s">
        <v>12</v>
      </c>
      <c r="B36" s="438" t="s">
        <v>238</v>
      </c>
      <c r="C36" s="439"/>
      <c r="D36" s="439"/>
      <c r="E36" s="439"/>
      <c r="F36" s="440"/>
      <c r="G36" s="222">
        <f>ROUND((G27*1.5)*(0.5*1.1428571-0.5)*22,2)</f>
        <v>40.340000000000003</v>
      </c>
      <c r="H36" s="18"/>
      <c r="I36" s="19"/>
    </row>
    <row r="37" spans="1:9">
      <c r="A37" s="139" t="s">
        <v>13</v>
      </c>
      <c r="B37" s="418" t="s">
        <v>66</v>
      </c>
      <c r="C37" s="418"/>
      <c r="D37" s="418"/>
      <c r="E37" s="418"/>
      <c r="F37" s="418"/>
      <c r="G37" s="185">
        <v>0</v>
      </c>
      <c r="H37" s="216"/>
      <c r="I37" s="15"/>
    </row>
    <row r="38" spans="1:9">
      <c r="A38" s="419" t="s">
        <v>162</v>
      </c>
      <c r="B38" s="419"/>
      <c r="C38" s="419"/>
      <c r="D38" s="419"/>
      <c r="E38" s="419"/>
      <c r="F38" s="419"/>
      <c r="G38" s="75">
        <f>SUM(G34:G37)</f>
        <v>1789.2399999999998</v>
      </c>
      <c r="H38" s="23"/>
      <c r="I38" s="20"/>
    </row>
    <row r="39" spans="1:9">
      <c r="A39" s="157" t="s">
        <v>20</v>
      </c>
      <c r="B39" s="421" t="s">
        <v>157</v>
      </c>
      <c r="C39" s="301"/>
      <c r="D39" s="301"/>
      <c r="E39" s="301"/>
      <c r="F39" s="302"/>
      <c r="G39" s="202">
        <v>0</v>
      </c>
      <c r="H39" s="23"/>
      <c r="I39" s="20"/>
    </row>
    <row r="40" spans="1:9">
      <c r="A40" s="422" t="s">
        <v>163</v>
      </c>
      <c r="B40" s="423"/>
      <c r="C40" s="423"/>
      <c r="D40" s="423"/>
      <c r="E40" s="423"/>
      <c r="F40" s="424"/>
      <c r="G40" s="197">
        <f>G39</f>
        <v>0</v>
      </c>
      <c r="H40" s="23"/>
      <c r="I40" s="20"/>
    </row>
    <row r="41" spans="1:9">
      <c r="A41" s="199"/>
      <c r="B41" s="198"/>
      <c r="C41" s="198"/>
      <c r="D41" s="198"/>
      <c r="E41" s="198"/>
      <c r="F41" s="198"/>
      <c r="G41" s="200"/>
      <c r="H41" s="23"/>
      <c r="I41" s="20"/>
    </row>
    <row r="42" spans="1:9">
      <c r="A42" s="342" t="s">
        <v>239</v>
      </c>
      <c r="B42" s="342"/>
      <c r="C42" s="342"/>
      <c r="D42" s="342"/>
      <c r="E42" s="342"/>
      <c r="F42" s="342"/>
      <c r="G42" s="197">
        <f>G38+G40</f>
        <v>1789.2399999999998</v>
      </c>
      <c r="H42" s="23"/>
      <c r="I42" s="20"/>
    </row>
    <row r="43" spans="1:9">
      <c r="A43" s="225" t="s">
        <v>64</v>
      </c>
      <c r="B43" s="420" t="s">
        <v>210</v>
      </c>
      <c r="C43" s="420"/>
      <c r="D43" s="420"/>
      <c r="E43" s="420"/>
      <c r="F43" s="420"/>
      <c r="G43" s="420"/>
      <c r="H43" s="23"/>
      <c r="I43" s="20"/>
    </row>
    <row r="44" spans="1:9">
      <c r="A44" s="93"/>
      <c r="B44" s="94"/>
      <c r="C44" s="94"/>
      <c r="D44" s="94"/>
      <c r="E44" s="94"/>
      <c r="F44" s="94"/>
      <c r="G44" s="94"/>
      <c r="H44" s="23"/>
      <c r="I44" s="20"/>
    </row>
    <row r="45" spans="1:9">
      <c r="A45" s="74"/>
      <c r="B45" s="74"/>
      <c r="C45" s="74"/>
      <c r="D45" s="21"/>
      <c r="E45" s="21"/>
      <c r="F45" s="21"/>
      <c r="G45" s="22"/>
      <c r="H45" s="23"/>
      <c r="I45" s="20"/>
    </row>
    <row r="46" spans="1:9" ht="15.75">
      <c r="A46" s="433" t="s">
        <v>68</v>
      </c>
      <c r="B46" s="434"/>
      <c r="C46" s="434"/>
      <c r="D46" s="434"/>
      <c r="E46" s="434"/>
      <c r="F46" s="434"/>
      <c r="G46" s="435"/>
      <c r="H46" s="3"/>
      <c r="I46" s="12"/>
    </row>
    <row r="47" spans="1:9">
      <c r="A47" s="80" t="s">
        <v>33</v>
      </c>
      <c r="B47" s="436" t="s">
        <v>159</v>
      </c>
      <c r="C47" s="436"/>
      <c r="D47" s="436"/>
      <c r="E47" s="436"/>
      <c r="F47" s="437"/>
      <c r="G47" s="81" t="s">
        <v>18</v>
      </c>
      <c r="H47" s="3"/>
      <c r="I47" s="12"/>
    </row>
    <row r="48" spans="1:9">
      <c r="A48" s="25" t="s">
        <v>8</v>
      </c>
      <c r="B48" s="387" t="s">
        <v>203</v>
      </c>
      <c r="C48" s="388"/>
      <c r="D48" s="388"/>
      <c r="E48" s="388"/>
      <c r="F48" s="389"/>
      <c r="G48" s="203">
        <f>ROUND(G38/12,2)</f>
        <v>149.1</v>
      </c>
      <c r="H48" s="28"/>
      <c r="I48" s="27"/>
    </row>
    <row r="49" spans="1:9">
      <c r="A49" s="25" t="s">
        <v>10</v>
      </c>
      <c r="B49" s="387" t="s">
        <v>69</v>
      </c>
      <c r="C49" s="388"/>
      <c r="D49" s="388"/>
      <c r="E49" s="388"/>
      <c r="F49" s="389"/>
      <c r="G49" s="203">
        <f>ROUND((G38+G38/3)/12,2)</f>
        <v>198.8</v>
      </c>
      <c r="H49" s="28"/>
      <c r="I49" s="27"/>
    </row>
    <row r="50" spans="1:9">
      <c r="A50" s="417" t="s">
        <v>70</v>
      </c>
      <c r="B50" s="393"/>
      <c r="C50" s="393"/>
      <c r="D50" s="393"/>
      <c r="E50" s="393"/>
      <c r="F50" s="394"/>
      <c r="G50" s="83">
        <f>SUM(G48:G49)</f>
        <v>347.9</v>
      </c>
      <c r="H50" s="28"/>
      <c r="I50" s="27"/>
    </row>
    <row r="51" spans="1:9" ht="25.5" customHeight="1">
      <c r="A51" s="226" t="s">
        <v>67</v>
      </c>
      <c r="B51" s="401" t="s">
        <v>72</v>
      </c>
      <c r="C51" s="401"/>
      <c r="D51" s="401"/>
      <c r="E51" s="401"/>
      <c r="F51" s="401"/>
      <c r="G51" s="401"/>
      <c r="H51" s="28"/>
      <c r="I51" s="27"/>
    </row>
    <row r="52" spans="1:9" ht="37.5" customHeight="1">
      <c r="A52" s="226" t="s">
        <v>71</v>
      </c>
      <c r="B52" s="408" t="s">
        <v>75</v>
      </c>
      <c r="C52" s="409"/>
      <c r="D52" s="409"/>
      <c r="E52" s="409"/>
      <c r="F52" s="409"/>
      <c r="G52" s="410"/>
      <c r="H52" s="28"/>
      <c r="I52" s="27"/>
    </row>
    <row r="53" spans="1:9">
      <c r="A53" s="104"/>
      <c r="B53" s="105"/>
      <c r="C53" s="105"/>
      <c r="D53" s="105"/>
      <c r="E53" s="105"/>
      <c r="F53" s="105"/>
      <c r="G53" s="105"/>
      <c r="H53" s="28"/>
      <c r="I53" s="27"/>
    </row>
    <row r="54" spans="1:9">
      <c r="A54" s="31"/>
      <c r="B54" s="21"/>
      <c r="C54" s="21"/>
      <c r="D54" s="78"/>
      <c r="E54" s="143"/>
      <c r="F54" s="143"/>
      <c r="G54" s="143"/>
      <c r="H54" s="3"/>
      <c r="I54" s="12"/>
    </row>
    <row r="55" spans="1:9" ht="34.5" customHeight="1">
      <c r="A55" s="82" t="s">
        <v>34</v>
      </c>
      <c r="B55" s="411" t="s">
        <v>161</v>
      </c>
      <c r="C55" s="411"/>
      <c r="D55" s="411"/>
      <c r="E55" s="411"/>
      <c r="F55" s="411"/>
      <c r="G55" s="411"/>
      <c r="H55" s="3"/>
      <c r="I55" s="12"/>
    </row>
    <row r="56" spans="1:9">
      <c r="A56" s="84"/>
      <c r="B56" s="412" t="s">
        <v>76</v>
      </c>
      <c r="C56" s="413"/>
      <c r="D56" s="414"/>
      <c r="E56" s="415" t="s">
        <v>19</v>
      </c>
      <c r="F56" s="416"/>
      <c r="G56" s="85" t="s">
        <v>18</v>
      </c>
      <c r="H56" s="3"/>
      <c r="I56" s="12"/>
    </row>
    <row r="57" spans="1:9">
      <c r="A57" s="25" t="s">
        <v>8</v>
      </c>
      <c r="B57" s="387" t="s">
        <v>26</v>
      </c>
      <c r="C57" s="388"/>
      <c r="D57" s="389"/>
      <c r="E57" s="406">
        <v>0.2</v>
      </c>
      <c r="F57" s="407"/>
      <c r="G57" s="204">
        <f>ROUND((G38+G50)*E57,2)</f>
        <v>427.43</v>
      </c>
      <c r="H57" s="26"/>
      <c r="I57" s="24"/>
    </row>
    <row r="58" spans="1:9">
      <c r="A58" s="25" t="s">
        <v>10</v>
      </c>
      <c r="B58" s="387" t="s">
        <v>35</v>
      </c>
      <c r="C58" s="388"/>
      <c r="D58" s="389"/>
      <c r="E58" s="390">
        <v>2.5000000000000001E-2</v>
      </c>
      <c r="F58" s="391"/>
      <c r="G58" s="204">
        <f>ROUND((G38+G50)*E58,2)</f>
        <v>53.43</v>
      </c>
      <c r="H58" s="26"/>
      <c r="I58" s="24"/>
    </row>
    <row r="59" spans="1:9">
      <c r="A59" s="25" t="s">
        <v>12</v>
      </c>
      <c r="B59" s="387" t="s">
        <v>83</v>
      </c>
      <c r="C59" s="388"/>
      <c r="D59" s="389"/>
      <c r="E59" s="406">
        <f>ROUND((H60*I60),6)</f>
        <v>0.03</v>
      </c>
      <c r="F59" s="407"/>
      <c r="G59" s="205">
        <f>ROUND((G38+G50)*E59,2)</f>
        <v>64.11</v>
      </c>
      <c r="H59" s="87" t="s">
        <v>77</v>
      </c>
      <c r="I59" s="88" t="s">
        <v>78</v>
      </c>
    </row>
    <row r="60" spans="1:9">
      <c r="A60" s="25" t="s">
        <v>13</v>
      </c>
      <c r="B60" s="387" t="s">
        <v>36</v>
      </c>
      <c r="C60" s="388"/>
      <c r="D60" s="389"/>
      <c r="E60" s="390">
        <v>1.4999999999999999E-2</v>
      </c>
      <c r="F60" s="391"/>
      <c r="G60" s="205">
        <f>ROUND((G38+G50)*E60,2)</f>
        <v>32.06</v>
      </c>
      <c r="H60" s="86">
        <v>0.03</v>
      </c>
      <c r="I60" s="90">
        <v>1</v>
      </c>
    </row>
    <row r="61" spans="1:9">
      <c r="A61" s="25" t="s">
        <v>20</v>
      </c>
      <c r="B61" s="387" t="s">
        <v>37</v>
      </c>
      <c r="C61" s="388"/>
      <c r="D61" s="389"/>
      <c r="E61" s="390">
        <v>0.01</v>
      </c>
      <c r="F61" s="391"/>
      <c r="G61" s="204">
        <f>ROUND((G38+G50)*E61,2)</f>
        <v>21.37</v>
      </c>
      <c r="H61" s="26"/>
      <c r="I61" s="24"/>
    </row>
    <row r="62" spans="1:9">
      <c r="A62" s="25" t="s">
        <v>21</v>
      </c>
      <c r="B62" s="387" t="s">
        <v>27</v>
      </c>
      <c r="C62" s="388"/>
      <c r="D62" s="389"/>
      <c r="E62" s="390">
        <v>6.0000000000000001E-3</v>
      </c>
      <c r="F62" s="391"/>
      <c r="G62" s="204">
        <f>ROUND((G38+G50)*E62,2)</f>
        <v>12.82</v>
      </c>
      <c r="H62" s="26"/>
      <c r="I62" s="24"/>
    </row>
    <row r="63" spans="1:9">
      <c r="A63" s="25" t="s">
        <v>22</v>
      </c>
      <c r="B63" s="387" t="s">
        <v>38</v>
      </c>
      <c r="C63" s="388"/>
      <c r="D63" s="389"/>
      <c r="E63" s="390">
        <v>2E-3</v>
      </c>
      <c r="F63" s="391"/>
      <c r="G63" s="204">
        <f>ROUND((G38+G50)*E63,2)</f>
        <v>4.2699999999999996</v>
      </c>
      <c r="H63" s="26"/>
      <c r="I63" s="24"/>
    </row>
    <row r="64" spans="1:9">
      <c r="A64" s="25" t="s">
        <v>23</v>
      </c>
      <c r="B64" s="387" t="s">
        <v>39</v>
      </c>
      <c r="C64" s="388"/>
      <c r="D64" s="389"/>
      <c r="E64" s="390">
        <v>0.08</v>
      </c>
      <c r="F64" s="391"/>
      <c r="G64" s="204">
        <f>ROUND((G38+G50)*E64,2)</f>
        <v>170.97</v>
      </c>
      <c r="H64" s="26"/>
      <c r="I64" s="24"/>
    </row>
    <row r="65" spans="1:9">
      <c r="A65" s="392" t="s">
        <v>79</v>
      </c>
      <c r="B65" s="393"/>
      <c r="C65" s="393"/>
      <c r="D65" s="394"/>
      <c r="E65" s="395">
        <f>SUM(E57:F64)</f>
        <v>0.36800000000000005</v>
      </c>
      <c r="F65" s="396"/>
      <c r="G65" s="91">
        <f>SUM(G57:G64)</f>
        <v>786.46</v>
      </c>
      <c r="H65" s="23"/>
      <c r="I65" s="89"/>
    </row>
    <row r="66" spans="1:9">
      <c r="A66" s="239" t="s">
        <v>73</v>
      </c>
      <c r="B66" s="401" t="s">
        <v>81</v>
      </c>
      <c r="C66" s="401"/>
      <c r="D66" s="401"/>
      <c r="E66" s="401"/>
      <c r="F66" s="401"/>
      <c r="G66" s="401"/>
      <c r="H66" s="23"/>
      <c r="I66" s="89"/>
    </row>
    <row r="67" spans="1:9">
      <c r="A67" s="239" t="s">
        <v>74</v>
      </c>
      <c r="B67" s="401" t="s">
        <v>84</v>
      </c>
      <c r="C67" s="401"/>
      <c r="D67" s="401"/>
      <c r="E67" s="401"/>
      <c r="F67" s="401"/>
      <c r="G67" s="401"/>
      <c r="H67" s="23"/>
      <c r="I67" s="89"/>
    </row>
    <row r="68" spans="1:9">
      <c r="A68" s="92"/>
      <c r="B68" s="77"/>
      <c r="C68" s="77"/>
      <c r="D68" s="77"/>
      <c r="E68" s="77"/>
      <c r="F68" s="77"/>
      <c r="G68" s="77"/>
      <c r="H68" s="23"/>
      <c r="I68" s="89"/>
    </row>
    <row r="69" spans="1:9">
      <c r="A69" s="92"/>
      <c r="B69" s="77"/>
      <c r="C69" s="77"/>
      <c r="D69" s="77"/>
      <c r="E69" s="77"/>
      <c r="F69" s="77"/>
      <c r="G69" s="77"/>
      <c r="H69" s="23"/>
      <c r="I69" s="89"/>
    </row>
    <row r="70" spans="1:9">
      <c r="A70" s="95" t="s">
        <v>40</v>
      </c>
      <c r="B70" s="402" t="s">
        <v>85</v>
      </c>
      <c r="C70" s="402"/>
      <c r="D70" s="402"/>
      <c r="E70" s="402"/>
      <c r="F70" s="402"/>
      <c r="G70" s="402"/>
      <c r="H70" s="3"/>
      <c r="I70" s="12"/>
    </row>
    <row r="71" spans="1:9">
      <c r="A71" s="76"/>
      <c r="B71" s="403" t="s">
        <v>85</v>
      </c>
      <c r="C71" s="404"/>
      <c r="D71" s="404"/>
      <c r="E71" s="404"/>
      <c r="F71" s="405"/>
      <c r="G71" s="79" t="s">
        <v>18</v>
      </c>
      <c r="H71" s="3"/>
      <c r="I71" s="12"/>
    </row>
    <row r="72" spans="1:9" ht="43.5" customHeight="1">
      <c r="A72" s="379" t="s">
        <v>8</v>
      </c>
      <c r="B72" s="382" t="s">
        <v>228</v>
      </c>
      <c r="C72" s="300" t="s">
        <v>86</v>
      </c>
      <c r="D72" s="302"/>
      <c r="E72" s="385">
        <v>3.3</v>
      </c>
      <c r="F72" s="386"/>
      <c r="G72" s="372">
        <f>IF(ROUND((E72*E74*E73)-(G34*E75),2)&lt;0,0,ROUND((E72*E74*E73)-(G34*E75),2))</f>
        <v>42.52</v>
      </c>
      <c r="H72" s="34"/>
      <c r="I72" s="33"/>
    </row>
    <row r="73" spans="1:9" ht="33.75" customHeight="1">
      <c r="A73" s="380"/>
      <c r="B73" s="383"/>
      <c r="C73" s="300" t="s">
        <v>87</v>
      </c>
      <c r="D73" s="302"/>
      <c r="E73" s="397">
        <v>2</v>
      </c>
      <c r="F73" s="398"/>
      <c r="G73" s="373"/>
      <c r="H73" s="34"/>
      <c r="I73" s="33"/>
    </row>
    <row r="74" spans="1:9" ht="31.5" customHeight="1">
      <c r="A74" s="380"/>
      <c r="B74" s="383"/>
      <c r="C74" s="300" t="s">
        <v>88</v>
      </c>
      <c r="D74" s="302"/>
      <c r="E74" s="375">
        <v>22</v>
      </c>
      <c r="F74" s="376"/>
      <c r="G74" s="373"/>
      <c r="H74" s="35"/>
      <c r="I74" s="36"/>
    </row>
    <row r="75" spans="1:9" ht="39" customHeight="1">
      <c r="A75" s="381"/>
      <c r="B75" s="384"/>
      <c r="C75" s="300" t="s">
        <v>224</v>
      </c>
      <c r="D75" s="302"/>
      <c r="E75" s="399">
        <v>0.06</v>
      </c>
      <c r="F75" s="400"/>
      <c r="G75" s="374"/>
      <c r="H75" s="34"/>
      <c r="I75" s="36"/>
    </row>
    <row r="76" spans="1:9" ht="33.75" customHeight="1">
      <c r="A76" s="368" t="s">
        <v>10</v>
      </c>
      <c r="B76" s="369" t="s">
        <v>227</v>
      </c>
      <c r="C76" s="300" t="s">
        <v>225</v>
      </c>
      <c r="D76" s="302"/>
      <c r="E76" s="370">
        <v>0</v>
      </c>
      <c r="F76" s="371"/>
      <c r="G76" s="372">
        <f>ROUND((E76*E77)-((E76*E77)*E78),2)</f>
        <v>0</v>
      </c>
      <c r="H76" s="34"/>
      <c r="I76" s="33"/>
    </row>
    <row r="77" spans="1:9" ht="32.25" customHeight="1">
      <c r="A77" s="368"/>
      <c r="B77" s="369"/>
      <c r="C77" s="300" t="s">
        <v>89</v>
      </c>
      <c r="D77" s="302"/>
      <c r="E77" s="375">
        <v>22</v>
      </c>
      <c r="F77" s="376"/>
      <c r="G77" s="373"/>
      <c r="H77" s="34"/>
      <c r="I77" s="33"/>
    </row>
    <row r="78" spans="1:9" ht="54" customHeight="1">
      <c r="A78" s="368"/>
      <c r="B78" s="369"/>
      <c r="C78" s="377" t="s">
        <v>226</v>
      </c>
      <c r="D78" s="377"/>
      <c r="E78" s="378">
        <v>0.2</v>
      </c>
      <c r="F78" s="378"/>
      <c r="G78" s="374"/>
      <c r="H78" s="34"/>
      <c r="I78" s="33"/>
    </row>
    <row r="79" spans="1:9">
      <c r="A79" s="145" t="s">
        <v>12</v>
      </c>
      <c r="B79" s="359" t="s">
        <v>24</v>
      </c>
      <c r="C79" s="360"/>
      <c r="D79" s="360"/>
      <c r="E79" s="360"/>
      <c r="F79" s="361"/>
      <c r="G79" s="206">
        <v>0</v>
      </c>
      <c r="H79" s="34"/>
      <c r="I79" s="33"/>
    </row>
    <row r="80" spans="1:9">
      <c r="A80" s="145" t="s">
        <v>13</v>
      </c>
      <c r="B80" s="328" t="s">
        <v>240</v>
      </c>
      <c r="C80" s="362"/>
      <c r="D80" s="362"/>
      <c r="E80" s="362"/>
      <c r="F80" s="363"/>
      <c r="G80" s="206">
        <v>0</v>
      </c>
      <c r="H80" s="34"/>
      <c r="I80" s="33"/>
    </row>
    <row r="81" spans="1:9">
      <c r="A81" s="96" t="s">
        <v>20</v>
      </c>
      <c r="B81" s="358" t="s">
        <v>90</v>
      </c>
      <c r="C81" s="358"/>
      <c r="D81" s="358"/>
      <c r="E81" s="358"/>
      <c r="F81" s="358"/>
      <c r="G81" s="97">
        <v>0</v>
      </c>
      <c r="H81" s="34"/>
      <c r="I81" s="33"/>
    </row>
    <row r="82" spans="1:9">
      <c r="A82" s="364" t="s">
        <v>91</v>
      </c>
      <c r="B82" s="365"/>
      <c r="C82" s="365"/>
      <c r="D82" s="365"/>
      <c r="E82" s="365"/>
      <c r="F82" s="366"/>
      <c r="G82" s="98">
        <f>SUM(G72:G81)</f>
        <v>42.52</v>
      </c>
      <c r="H82" s="3"/>
      <c r="I82" s="12"/>
    </row>
    <row r="83" spans="1:9">
      <c r="A83" s="240" t="s">
        <v>80</v>
      </c>
      <c r="B83" s="367" t="s">
        <v>53</v>
      </c>
      <c r="C83" s="367"/>
      <c r="D83" s="367"/>
      <c r="E83" s="367"/>
      <c r="F83" s="367"/>
      <c r="G83" s="367"/>
      <c r="H83" s="40"/>
      <c r="I83" s="12"/>
    </row>
    <row r="84" spans="1:9">
      <c r="A84" s="99"/>
      <c r="B84" s="100"/>
      <c r="C84" s="100"/>
      <c r="D84" s="100"/>
      <c r="E84" s="100"/>
      <c r="F84" s="100"/>
      <c r="G84" s="100"/>
      <c r="H84" s="40"/>
      <c r="I84" s="12"/>
    </row>
    <row r="85" spans="1:9">
      <c r="A85" s="101"/>
      <c r="B85" s="14"/>
      <c r="C85" s="14"/>
      <c r="D85" s="102"/>
      <c r="E85" s="103"/>
      <c r="F85" s="103"/>
      <c r="G85" s="103"/>
      <c r="H85" s="3"/>
      <c r="I85" s="12"/>
    </row>
    <row r="86" spans="1:9">
      <c r="A86" s="277" t="s">
        <v>93</v>
      </c>
      <c r="B86" s="278"/>
      <c r="C86" s="278"/>
      <c r="D86" s="278"/>
      <c r="E86" s="278"/>
      <c r="F86" s="278"/>
      <c r="G86" s="279"/>
      <c r="H86" s="3"/>
      <c r="I86" s="12"/>
    </row>
    <row r="87" spans="1:9">
      <c r="A87" s="108" t="s">
        <v>94</v>
      </c>
      <c r="B87" s="353" t="s">
        <v>207</v>
      </c>
      <c r="C87" s="354"/>
      <c r="D87" s="354"/>
      <c r="E87" s="354"/>
      <c r="F87" s="355"/>
      <c r="G87" s="109" t="s">
        <v>18</v>
      </c>
      <c r="H87" s="34"/>
      <c r="I87" s="33"/>
    </row>
    <row r="88" spans="1:9">
      <c r="A88" s="145" t="s">
        <v>33</v>
      </c>
      <c r="B88" s="331" t="s">
        <v>248</v>
      </c>
      <c r="C88" s="356"/>
      <c r="D88" s="356"/>
      <c r="E88" s="356"/>
      <c r="F88" s="357"/>
      <c r="G88" s="177">
        <f>G50</f>
        <v>347.9</v>
      </c>
      <c r="H88" s="34"/>
      <c r="I88" s="33"/>
    </row>
    <row r="89" spans="1:9" ht="29.25" customHeight="1">
      <c r="A89" s="145" t="s">
        <v>34</v>
      </c>
      <c r="B89" s="331" t="s">
        <v>95</v>
      </c>
      <c r="C89" s="356"/>
      <c r="D89" s="356"/>
      <c r="E89" s="356"/>
      <c r="F89" s="357"/>
      <c r="G89" s="177">
        <f>G65</f>
        <v>786.46</v>
      </c>
      <c r="H89" s="34"/>
      <c r="I89" s="33"/>
    </row>
    <row r="90" spans="1:9">
      <c r="A90" s="96" t="s">
        <v>40</v>
      </c>
      <c r="B90" s="358" t="s">
        <v>96</v>
      </c>
      <c r="C90" s="358"/>
      <c r="D90" s="358"/>
      <c r="E90" s="358"/>
      <c r="F90" s="358"/>
      <c r="G90" s="158">
        <f>G82</f>
        <v>42.52</v>
      </c>
      <c r="H90" s="42"/>
      <c r="I90" s="41"/>
    </row>
    <row r="91" spans="1:9">
      <c r="A91" s="342" t="s">
        <v>99</v>
      </c>
      <c r="B91" s="342"/>
      <c r="C91" s="342"/>
      <c r="D91" s="342"/>
      <c r="E91" s="342"/>
      <c r="F91" s="342"/>
      <c r="G91" s="110">
        <f>SUM(G88:G90)</f>
        <v>1176.8800000000001</v>
      </c>
      <c r="H91" s="30"/>
      <c r="I91" s="29"/>
    </row>
    <row r="92" spans="1:9">
      <c r="A92" s="159"/>
      <c r="B92" s="159"/>
      <c r="C92" s="159"/>
      <c r="D92" s="159"/>
      <c r="E92" s="159"/>
      <c r="F92" s="159"/>
      <c r="G92" s="160"/>
      <c r="H92" s="30"/>
      <c r="I92" s="29"/>
    </row>
    <row r="93" spans="1:9">
      <c r="A93" s="43"/>
      <c r="B93" s="44"/>
      <c r="C93" s="44"/>
      <c r="D93" s="142"/>
      <c r="E93" s="142"/>
      <c r="F93" s="142"/>
      <c r="G93" s="142"/>
      <c r="H93" s="30"/>
      <c r="I93" s="29"/>
    </row>
    <row r="94" spans="1:9" ht="15.75">
      <c r="A94" s="276" t="s">
        <v>100</v>
      </c>
      <c r="B94" s="276"/>
      <c r="C94" s="276"/>
      <c r="D94" s="276"/>
      <c r="E94" s="276"/>
      <c r="F94" s="276"/>
      <c r="G94" s="276"/>
      <c r="H94" s="45"/>
      <c r="I94" s="12"/>
    </row>
    <row r="95" spans="1:9">
      <c r="A95" s="111"/>
      <c r="B95" s="343" t="s">
        <v>101</v>
      </c>
      <c r="C95" s="344"/>
      <c r="D95" s="344"/>
      <c r="E95" s="344"/>
      <c r="F95" s="345"/>
      <c r="G95" s="246" t="s">
        <v>18</v>
      </c>
      <c r="H95" s="45"/>
      <c r="I95" s="12"/>
    </row>
    <row r="96" spans="1:9" ht="30.75" customHeight="1">
      <c r="A96" s="11" t="s">
        <v>8</v>
      </c>
      <c r="B96" s="331" t="s">
        <v>164</v>
      </c>
      <c r="C96" s="332"/>
      <c r="D96" s="332"/>
      <c r="E96" s="332"/>
      <c r="F96" s="333"/>
      <c r="G96" s="186">
        <f>ROUND(((G38/12)+($G$48/12)+($G$49/12))*(30/30)*0.05,2)</f>
        <v>8.9</v>
      </c>
      <c r="H96" s="45"/>
      <c r="I96" s="12"/>
    </row>
    <row r="97" spans="1:9">
      <c r="A97" s="11" t="s">
        <v>10</v>
      </c>
      <c r="B97" s="346" t="s">
        <v>29</v>
      </c>
      <c r="C97" s="329"/>
      <c r="D97" s="329"/>
      <c r="E97" s="329"/>
      <c r="F97" s="330"/>
      <c r="G97" s="186">
        <f>ROUND($E$64*G96,2)</f>
        <v>0.71</v>
      </c>
      <c r="H97" s="45"/>
      <c r="I97" s="12"/>
    </row>
    <row r="98" spans="1:9" ht="28.5" customHeight="1">
      <c r="A98" s="11" t="s">
        <v>12</v>
      </c>
      <c r="B98" s="331" t="s">
        <v>165</v>
      </c>
      <c r="C98" s="332"/>
      <c r="D98" s="332"/>
      <c r="E98" s="332"/>
      <c r="F98" s="333"/>
      <c r="G98" s="186">
        <f>ROUND((0.08*0.4*SUM(G38+$G$48+$G$49)*0.05),2)</f>
        <v>3.42</v>
      </c>
      <c r="H98" s="46"/>
      <c r="I98" s="12"/>
    </row>
    <row r="99" spans="1:9">
      <c r="A99" s="11" t="s">
        <v>13</v>
      </c>
      <c r="B99" s="328" t="s">
        <v>166</v>
      </c>
      <c r="C99" s="329"/>
      <c r="D99" s="329"/>
      <c r="E99" s="329"/>
      <c r="F99" s="330"/>
      <c r="G99" s="207">
        <f>ROUND(((7/30)/$G$13)*G38*1,2)</f>
        <v>34.79</v>
      </c>
      <c r="H99" s="45"/>
      <c r="I99" s="12"/>
    </row>
    <row r="100" spans="1:9">
      <c r="A100" s="11" t="s">
        <v>20</v>
      </c>
      <c r="B100" s="346" t="s">
        <v>106</v>
      </c>
      <c r="C100" s="329"/>
      <c r="D100" s="329"/>
      <c r="E100" s="329"/>
      <c r="F100" s="330"/>
      <c r="G100" s="186">
        <f>ROUND($E$65*G99,2)</f>
        <v>12.8</v>
      </c>
      <c r="H100" s="45"/>
      <c r="I100" s="12"/>
    </row>
    <row r="101" spans="1:9" ht="30" customHeight="1">
      <c r="A101" s="113" t="s">
        <v>21</v>
      </c>
      <c r="B101" s="351" t="s">
        <v>167</v>
      </c>
      <c r="C101" s="352"/>
      <c r="D101" s="352"/>
      <c r="E101" s="352"/>
      <c r="F101" s="352"/>
      <c r="G101" s="187">
        <f>ROUND((0.08*0.4*SUM(G38+$G$48+$G$49)*1),2)</f>
        <v>68.39</v>
      </c>
      <c r="H101" s="30"/>
      <c r="I101" s="29"/>
    </row>
    <row r="102" spans="1:9">
      <c r="A102" s="286" t="s">
        <v>211</v>
      </c>
      <c r="B102" s="286"/>
      <c r="C102" s="286"/>
      <c r="D102" s="286"/>
      <c r="E102" s="286"/>
      <c r="F102" s="286"/>
      <c r="G102" s="114">
        <f>SUM(G96:G101)</f>
        <v>129.01</v>
      </c>
      <c r="H102" s="45"/>
      <c r="I102" s="47"/>
    </row>
    <row r="103" spans="1:9">
      <c r="A103" s="159"/>
      <c r="B103" s="159"/>
      <c r="C103" s="159"/>
      <c r="D103" s="159"/>
      <c r="E103" s="159"/>
      <c r="F103" s="159"/>
      <c r="G103" s="160"/>
      <c r="H103" s="45"/>
      <c r="I103" s="47"/>
    </row>
    <row r="104" spans="1:9">
      <c r="A104" s="112"/>
      <c r="B104" s="112"/>
      <c r="C104" s="112"/>
      <c r="D104" s="142"/>
      <c r="E104" s="142"/>
      <c r="F104" s="142"/>
      <c r="G104" s="142"/>
      <c r="H104" s="45"/>
      <c r="I104" s="47"/>
    </row>
    <row r="105" spans="1:9" ht="15.75">
      <c r="A105" s="276" t="s">
        <v>208</v>
      </c>
      <c r="B105" s="276"/>
      <c r="C105" s="276"/>
      <c r="D105" s="276"/>
      <c r="E105" s="276"/>
      <c r="F105" s="276"/>
      <c r="G105" s="276"/>
      <c r="H105" s="50"/>
      <c r="I105" s="20"/>
    </row>
    <row r="106" spans="1:9" ht="33.75" customHeight="1">
      <c r="A106" s="304" t="s">
        <v>169</v>
      </c>
      <c r="B106" s="304"/>
      <c r="C106" s="304"/>
      <c r="D106" s="304"/>
      <c r="E106" s="304"/>
      <c r="F106" s="304"/>
      <c r="G106" s="304"/>
      <c r="H106" s="50"/>
      <c r="I106" s="20"/>
    </row>
    <row r="107" spans="1:9" ht="31.5">
      <c r="A107" s="201" t="s">
        <v>170</v>
      </c>
      <c r="B107" s="118">
        <f>G38</f>
        <v>1789.2399999999998</v>
      </c>
      <c r="C107" s="201" t="s">
        <v>212</v>
      </c>
      <c r="D107" s="119">
        <f>G91-G72-G76</f>
        <v>1134.3600000000001</v>
      </c>
      <c r="E107" s="141" t="s">
        <v>109</v>
      </c>
      <c r="F107" s="119">
        <f>G102</f>
        <v>129.01</v>
      </c>
      <c r="G107" s="120">
        <f>B107+D107+F107</f>
        <v>3052.6099999999997</v>
      </c>
      <c r="H107" s="50"/>
      <c r="I107" s="20"/>
    </row>
    <row r="108" spans="1:9" ht="15.75">
      <c r="A108" s="347" t="s">
        <v>111</v>
      </c>
      <c r="B108" s="347"/>
      <c r="C108" s="347"/>
      <c r="D108" s="347"/>
      <c r="E108" s="347" t="s">
        <v>112</v>
      </c>
      <c r="F108" s="347"/>
      <c r="G108" s="122">
        <f>ROUND(G107/30,2)</f>
        <v>101.75</v>
      </c>
      <c r="H108" s="50"/>
      <c r="I108" s="20"/>
    </row>
    <row r="109" spans="1:9" ht="15.75">
      <c r="A109" s="115"/>
      <c r="B109" s="115"/>
      <c r="C109" s="115"/>
      <c r="D109" s="115"/>
      <c r="E109" s="115"/>
      <c r="F109" s="116"/>
      <c r="G109" s="117"/>
      <c r="H109" s="50"/>
      <c r="I109" s="20"/>
    </row>
    <row r="110" spans="1:9">
      <c r="A110" s="123" t="s">
        <v>25</v>
      </c>
      <c r="B110" s="338" t="s">
        <v>122</v>
      </c>
      <c r="C110" s="339"/>
      <c r="D110" s="339"/>
      <c r="E110" s="339"/>
      <c r="F110" s="340"/>
      <c r="G110" s="132" t="s">
        <v>18</v>
      </c>
      <c r="H110" s="23"/>
      <c r="I110" s="20"/>
    </row>
    <row r="111" spans="1:9">
      <c r="A111" s="11" t="s">
        <v>8</v>
      </c>
      <c r="B111" s="328" t="s">
        <v>113</v>
      </c>
      <c r="C111" s="329"/>
      <c r="D111" s="329"/>
      <c r="E111" s="329"/>
      <c r="F111" s="330"/>
      <c r="G111" s="188">
        <f>ROUND($G$107/12,2)</f>
        <v>254.38</v>
      </c>
      <c r="H111" s="23"/>
      <c r="I111" s="20"/>
    </row>
    <row r="112" spans="1:9">
      <c r="A112" s="11" t="s">
        <v>10</v>
      </c>
      <c r="B112" s="348" t="s">
        <v>229</v>
      </c>
      <c r="C112" s="349"/>
      <c r="D112" s="349"/>
      <c r="E112" s="349"/>
      <c r="F112" s="350"/>
      <c r="G112" s="188">
        <f>ROUND((1/30)/12*($G$107),2)</f>
        <v>8.48</v>
      </c>
      <c r="H112" s="131"/>
      <c r="I112" s="20"/>
    </row>
    <row r="113" spans="1:9">
      <c r="A113" s="11" t="s">
        <v>12</v>
      </c>
      <c r="B113" s="328" t="s">
        <v>115</v>
      </c>
      <c r="C113" s="329"/>
      <c r="D113" s="329"/>
      <c r="E113" s="329"/>
      <c r="F113" s="330"/>
      <c r="G113" s="188">
        <f>ROUND((5/30)/12*0.015*($G$107),2)</f>
        <v>0.64</v>
      </c>
      <c r="H113" s="23"/>
      <c r="I113" s="20"/>
    </row>
    <row r="114" spans="1:9">
      <c r="A114" s="11" t="s">
        <v>13</v>
      </c>
      <c r="B114" s="328" t="s">
        <v>114</v>
      </c>
      <c r="C114" s="329"/>
      <c r="D114" s="329"/>
      <c r="E114" s="329"/>
      <c r="F114" s="330"/>
      <c r="G114" s="188">
        <f>ROUND(((15/30)/12)*0.0078*($G$107),2)</f>
        <v>0.99</v>
      </c>
      <c r="H114" s="131"/>
      <c r="I114" s="20"/>
    </row>
    <row r="115" spans="1:9" ht="32.25" customHeight="1">
      <c r="A115" s="11" t="s">
        <v>20</v>
      </c>
      <c r="B115" s="331" t="s">
        <v>116</v>
      </c>
      <c r="C115" s="332"/>
      <c r="D115" s="332"/>
      <c r="E115" s="332"/>
      <c r="F115" s="333"/>
      <c r="G115" s="189">
        <f>ROUND((((G38+G38/3)/12+(G65+G82+G102))*4/12)*0.02,2)</f>
        <v>7.71</v>
      </c>
      <c r="H115" s="49"/>
      <c r="I115" s="48"/>
    </row>
    <row r="116" spans="1:9">
      <c r="A116" s="223" t="s">
        <v>21</v>
      </c>
      <c r="B116" s="334" t="s">
        <v>230</v>
      </c>
      <c r="C116" s="335"/>
      <c r="D116" s="335"/>
      <c r="E116" s="335"/>
      <c r="F116" s="336"/>
      <c r="G116" s="189">
        <f>ROUND(((5/30)/12)*($G$107),2)</f>
        <v>42.4</v>
      </c>
      <c r="H116" s="49"/>
      <c r="I116" s="48"/>
    </row>
    <row r="117" spans="1:9">
      <c r="A117" s="337" t="s">
        <v>117</v>
      </c>
      <c r="B117" s="337"/>
      <c r="C117" s="337"/>
      <c r="D117" s="337"/>
      <c r="E117" s="337"/>
      <c r="F117" s="337"/>
      <c r="G117" s="125">
        <f>SUM(G111:G116)</f>
        <v>314.59999999999997</v>
      </c>
      <c r="H117" s="45"/>
      <c r="I117" s="47"/>
    </row>
    <row r="118" spans="1:9">
      <c r="A118" s="31"/>
      <c r="B118" s="21"/>
      <c r="C118" s="21"/>
      <c r="D118" s="126"/>
      <c r="E118" s="127"/>
      <c r="F118" s="127"/>
      <c r="G118" s="128"/>
      <c r="H118" s="50"/>
      <c r="I118" s="47"/>
    </row>
    <row r="119" spans="1:9">
      <c r="A119" s="123" t="s">
        <v>28</v>
      </c>
      <c r="B119" s="338" t="s">
        <v>118</v>
      </c>
      <c r="C119" s="339"/>
      <c r="D119" s="339"/>
      <c r="E119" s="339"/>
      <c r="F119" s="340"/>
      <c r="G119" s="124" t="s">
        <v>18</v>
      </c>
      <c r="H119" s="3"/>
      <c r="I119" s="12"/>
    </row>
    <row r="120" spans="1:9">
      <c r="A120" s="11" t="s">
        <v>8</v>
      </c>
      <c r="B120" s="341" t="s">
        <v>171</v>
      </c>
      <c r="C120" s="332"/>
      <c r="D120" s="332"/>
      <c r="E120" s="332"/>
      <c r="F120" s="333"/>
      <c r="G120" s="190">
        <v>0</v>
      </c>
      <c r="H120" s="3"/>
      <c r="I120" s="12"/>
    </row>
    <row r="121" spans="1:9">
      <c r="A121" s="324" t="s">
        <v>119</v>
      </c>
      <c r="B121" s="324"/>
      <c r="C121" s="324"/>
      <c r="D121" s="324"/>
      <c r="E121" s="324"/>
      <c r="F121" s="324"/>
      <c r="G121" s="135">
        <f>SUM(G120:G120)</f>
        <v>0</v>
      </c>
      <c r="H121" s="3"/>
      <c r="I121" s="12"/>
    </row>
    <row r="122" spans="1:9">
      <c r="A122" s="51"/>
      <c r="B122" s="52"/>
      <c r="C122" s="53"/>
      <c r="D122" s="133"/>
      <c r="E122" s="133"/>
      <c r="F122" s="133"/>
      <c r="G122" s="134"/>
      <c r="H122" s="3"/>
      <c r="I122" s="12"/>
    </row>
    <row r="123" spans="1:9">
      <c r="A123" s="325" t="s">
        <v>120</v>
      </c>
      <c r="B123" s="326"/>
      <c r="C123" s="326"/>
      <c r="D123" s="326"/>
      <c r="E123" s="326"/>
      <c r="F123" s="326"/>
      <c r="G123" s="327"/>
      <c r="H123" s="42"/>
      <c r="I123" s="41"/>
    </row>
    <row r="124" spans="1:9">
      <c r="A124" s="80" t="s">
        <v>121</v>
      </c>
      <c r="B124" s="277" t="s">
        <v>101</v>
      </c>
      <c r="C124" s="278"/>
      <c r="D124" s="278"/>
      <c r="E124" s="278"/>
      <c r="F124" s="279"/>
      <c r="G124" s="136" t="s">
        <v>18</v>
      </c>
      <c r="H124" s="42"/>
      <c r="I124" s="41"/>
    </row>
    <row r="125" spans="1:9">
      <c r="A125" s="54" t="s">
        <v>25</v>
      </c>
      <c r="B125" s="280" t="s">
        <v>122</v>
      </c>
      <c r="C125" s="281"/>
      <c r="D125" s="281"/>
      <c r="E125" s="281"/>
      <c r="F125" s="282"/>
      <c r="G125" s="191">
        <f>G117</f>
        <v>314.59999999999997</v>
      </c>
      <c r="H125" s="3"/>
      <c r="I125" s="12"/>
    </row>
    <row r="126" spans="1:9">
      <c r="A126" s="137" t="s">
        <v>28</v>
      </c>
      <c r="B126" s="283" t="s">
        <v>118</v>
      </c>
      <c r="C126" s="284"/>
      <c r="D126" s="284"/>
      <c r="E126" s="284"/>
      <c r="F126" s="285"/>
      <c r="G126" s="192">
        <f>G121</f>
        <v>0</v>
      </c>
      <c r="H126" s="30"/>
      <c r="I126" s="29"/>
    </row>
    <row r="127" spans="1:9">
      <c r="A127" s="286" t="s">
        <v>123</v>
      </c>
      <c r="B127" s="286"/>
      <c r="C127" s="286"/>
      <c r="D127" s="286"/>
      <c r="E127" s="286"/>
      <c r="F127" s="286"/>
      <c r="G127" s="138">
        <f>SUM(G125:G126)</f>
        <v>314.59999999999997</v>
      </c>
      <c r="H127" s="3"/>
      <c r="I127" s="12"/>
    </row>
    <row r="128" spans="1:9" ht="30" customHeight="1">
      <c r="A128" s="225" t="s">
        <v>82</v>
      </c>
      <c r="B128" s="291" t="s">
        <v>168</v>
      </c>
      <c r="C128" s="291"/>
      <c r="D128" s="291"/>
      <c r="E128" s="291"/>
      <c r="F128" s="291"/>
      <c r="G128" s="291"/>
      <c r="H128" s="3"/>
      <c r="I128" s="12"/>
    </row>
    <row r="129" spans="1:9">
      <c r="A129" s="55"/>
      <c r="B129" s="55"/>
      <c r="C129" s="55"/>
      <c r="D129" s="78"/>
      <c r="E129" s="143"/>
      <c r="F129" s="143"/>
      <c r="G129" s="143"/>
      <c r="H129" s="50"/>
      <c r="I129" s="47"/>
    </row>
    <row r="130" spans="1:9" ht="15.75">
      <c r="A130" s="276" t="s">
        <v>130</v>
      </c>
      <c r="B130" s="276"/>
      <c r="C130" s="276"/>
      <c r="D130" s="276"/>
      <c r="E130" s="276"/>
      <c r="F130" s="276"/>
      <c r="G130" s="276"/>
      <c r="H130" s="3"/>
      <c r="I130" s="12"/>
    </row>
    <row r="131" spans="1:9">
      <c r="A131" s="155"/>
      <c r="B131" s="290" t="s">
        <v>101</v>
      </c>
      <c r="C131" s="290"/>
      <c r="D131" s="290"/>
      <c r="E131" s="290"/>
      <c r="F131" s="290"/>
      <c r="G131" s="135" t="s">
        <v>18</v>
      </c>
      <c r="H131" s="3"/>
      <c r="I131" s="12"/>
    </row>
    <row r="132" spans="1:9">
      <c r="A132" s="156" t="s">
        <v>8</v>
      </c>
      <c r="B132" s="293" t="s">
        <v>131</v>
      </c>
      <c r="C132" s="293"/>
      <c r="D132" s="293"/>
      <c r="E132" s="293"/>
      <c r="F132" s="293"/>
      <c r="G132" s="193">
        <f>UNIFORMES!G7</f>
        <v>15.634166666666665</v>
      </c>
      <c r="H132" s="3"/>
      <c r="I132" s="12"/>
    </row>
    <row r="133" spans="1:9">
      <c r="A133" s="157" t="s">
        <v>10</v>
      </c>
      <c r="B133" s="274" t="s">
        <v>132</v>
      </c>
      <c r="C133" s="274"/>
      <c r="D133" s="274"/>
      <c r="E133" s="274"/>
      <c r="F133" s="274"/>
      <c r="G133" s="158">
        <v>0</v>
      </c>
      <c r="H133" s="3"/>
      <c r="I133" s="12"/>
    </row>
    <row r="134" spans="1:9">
      <c r="A134" s="275" t="s">
        <v>133</v>
      </c>
      <c r="B134" s="275"/>
      <c r="C134" s="275"/>
      <c r="D134" s="275"/>
      <c r="E134" s="275"/>
      <c r="F134" s="275"/>
      <c r="G134" s="114">
        <f>SUM(G132:G133)</f>
        <v>15.634166666666665</v>
      </c>
      <c r="H134" s="40"/>
      <c r="I134" s="12"/>
    </row>
    <row r="135" spans="1:9">
      <c r="A135" s="142"/>
      <c r="B135" s="60"/>
      <c r="C135" s="60"/>
      <c r="D135" s="78"/>
      <c r="E135" s="143"/>
      <c r="F135" s="143"/>
      <c r="G135" s="163"/>
      <c r="H135" s="50"/>
      <c r="I135" s="47"/>
    </row>
    <row r="136" spans="1:9" ht="15.75">
      <c r="A136" s="276" t="s">
        <v>134</v>
      </c>
      <c r="B136" s="276"/>
      <c r="C136" s="276"/>
      <c r="D136" s="276"/>
      <c r="E136" s="276"/>
      <c r="F136" s="276"/>
      <c r="G136" s="276"/>
      <c r="H136" s="50"/>
      <c r="I136" s="29"/>
    </row>
    <row r="137" spans="1:9">
      <c r="A137" s="161"/>
      <c r="B137" s="299" t="s">
        <v>41</v>
      </c>
      <c r="C137" s="299"/>
      <c r="D137" s="299"/>
      <c r="E137" s="299"/>
      <c r="F137" s="162" t="s">
        <v>19</v>
      </c>
      <c r="G137" s="162" t="s">
        <v>18</v>
      </c>
      <c r="H137" s="50"/>
      <c r="I137" s="12"/>
    </row>
    <row r="138" spans="1:9" ht="47.25" customHeight="1">
      <c r="A138" s="300" t="s">
        <v>135</v>
      </c>
      <c r="B138" s="301"/>
      <c r="C138" s="301"/>
      <c r="D138" s="301"/>
      <c r="E138" s="301"/>
      <c r="F138" s="302"/>
      <c r="G138" s="167">
        <f>SUM(G38+G91+G102+G127+G134)</f>
        <v>3425.3641666666667</v>
      </c>
      <c r="H138" s="50"/>
      <c r="I138" s="12"/>
    </row>
    <row r="139" spans="1:9">
      <c r="A139" s="164" t="s">
        <v>8</v>
      </c>
      <c r="B139" s="303" t="s">
        <v>42</v>
      </c>
      <c r="C139" s="303"/>
      <c r="D139" s="303"/>
      <c r="E139" s="303"/>
      <c r="F139" s="263">
        <v>0.1019</v>
      </c>
      <c r="G139" s="171">
        <f>ROUND(F139*G138,2)</f>
        <v>349.04</v>
      </c>
      <c r="H139" s="50"/>
      <c r="I139" s="12"/>
    </row>
    <row r="140" spans="1:9" ht="44.25" customHeight="1">
      <c r="A140" s="300" t="s">
        <v>136</v>
      </c>
      <c r="B140" s="301"/>
      <c r="C140" s="301"/>
      <c r="D140" s="301"/>
      <c r="E140" s="301"/>
      <c r="F140" s="302"/>
      <c r="G140" s="194">
        <f>SUM(G38+G91+G102+G127+G134+G139)</f>
        <v>3774.4041666666667</v>
      </c>
      <c r="H140" s="50"/>
      <c r="I140" s="29"/>
    </row>
    <row r="141" spans="1:9">
      <c r="A141" s="164" t="s">
        <v>10</v>
      </c>
      <c r="B141" s="303" t="s">
        <v>43</v>
      </c>
      <c r="C141" s="303"/>
      <c r="D141" s="303"/>
      <c r="E141" s="303"/>
      <c r="F141" s="263">
        <v>6.5500000000000003E-2</v>
      </c>
      <c r="G141" s="168">
        <f>ROUND(F141*G140,2)</f>
        <v>247.22</v>
      </c>
      <c r="H141" s="50"/>
      <c r="I141" s="29"/>
    </row>
    <row r="142" spans="1:9" ht="46.5" customHeight="1">
      <c r="A142" s="300" t="s">
        <v>137</v>
      </c>
      <c r="B142" s="301"/>
      <c r="C142" s="301"/>
      <c r="D142" s="301"/>
      <c r="E142" s="301"/>
      <c r="F142" s="302"/>
      <c r="G142" s="195">
        <f>SUM(G38+G91+G102+G127+G134+G139+G141)</f>
        <v>4021.6241666666665</v>
      </c>
      <c r="H142" s="50"/>
      <c r="I142" s="29"/>
    </row>
    <row r="143" spans="1:9">
      <c r="A143" s="166" t="s">
        <v>12</v>
      </c>
      <c r="B143" s="319" t="s">
        <v>44</v>
      </c>
      <c r="C143" s="320"/>
      <c r="D143" s="320"/>
      <c r="E143" s="320"/>
      <c r="F143" s="165">
        <f>SUM(F144:F147)</f>
        <v>0.1125</v>
      </c>
      <c r="G143" s="170">
        <f>SUM(G144:G147)</f>
        <v>509.78999999999996</v>
      </c>
      <c r="H143" s="469" t="s">
        <v>172</v>
      </c>
      <c r="I143" s="469"/>
    </row>
    <row r="144" spans="1:9">
      <c r="A144" s="321" t="s">
        <v>140</v>
      </c>
      <c r="B144" s="292" t="s">
        <v>143</v>
      </c>
      <c r="C144" s="292"/>
      <c r="D144" s="298" t="s">
        <v>30</v>
      </c>
      <c r="E144" s="298"/>
      <c r="F144" s="169">
        <f>IF(E8=1,0.0165,IF(E8=2,0.0065,IF(E8=3,I146,IF(E8=4,I146,¨RT Indefinido¨))))</f>
        <v>1.6500000000000001E-2</v>
      </c>
      <c r="G144" s="167">
        <f>ROUND(($G$142/(1-$F$143))*F144,2)</f>
        <v>74.77</v>
      </c>
      <c r="H144" s="211" t="s">
        <v>173</v>
      </c>
      <c r="I144" s="211" t="s">
        <v>174</v>
      </c>
    </row>
    <row r="145" spans="1:9">
      <c r="A145" s="322"/>
      <c r="B145" s="292"/>
      <c r="C145" s="292"/>
      <c r="D145" s="323" t="s">
        <v>138</v>
      </c>
      <c r="E145" s="323"/>
      <c r="F145" s="169">
        <f>IF(E8=1,0.076,IF(E8=2,0.03,IF(E8=3,I145,IF(E8=4,I145,¨RT Indefinido¨))))</f>
        <v>7.5999999999999998E-2</v>
      </c>
      <c r="G145" s="167">
        <f>ROUND(($G$142/(1-$F$143))*F145,2)</f>
        <v>344.39</v>
      </c>
      <c r="H145" s="212" t="s">
        <v>138</v>
      </c>
      <c r="I145" s="213">
        <v>0</v>
      </c>
    </row>
    <row r="146" spans="1:9">
      <c r="A146" s="56" t="s">
        <v>141</v>
      </c>
      <c r="B146" s="292" t="s">
        <v>144</v>
      </c>
      <c r="C146" s="292"/>
      <c r="D146" s="297" t="s">
        <v>146</v>
      </c>
      <c r="E146" s="298"/>
      <c r="F146" s="169">
        <v>0</v>
      </c>
      <c r="G146" s="167">
        <v>0</v>
      </c>
      <c r="H146" s="212" t="s">
        <v>30</v>
      </c>
      <c r="I146" s="213">
        <v>0</v>
      </c>
    </row>
    <row r="147" spans="1:9">
      <c r="A147" s="56" t="s">
        <v>142</v>
      </c>
      <c r="B147" s="292" t="s">
        <v>145</v>
      </c>
      <c r="C147" s="292"/>
      <c r="D147" s="298" t="s">
        <v>139</v>
      </c>
      <c r="E147" s="298"/>
      <c r="F147" s="266">
        <v>0.02</v>
      </c>
      <c r="G147" s="158">
        <f>ROUND(($G$142/(1-$F$143))*F147,2)</f>
        <v>90.63</v>
      </c>
      <c r="H147" s="212" t="s">
        <v>175</v>
      </c>
      <c r="I147" s="213">
        <v>0</v>
      </c>
    </row>
    <row r="148" spans="1:9">
      <c r="A148" s="275" t="s">
        <v>147</v>
      </c>
      <c r="B148" s="275"/>
      <c r="C148" s="275"/>
      <c r="D148" s="275"/>
      <c r="E148" s="275"/>
      <c r="F148" s="275"/>
      <c r="G148" s="172">
        <f>SUM(G139+G141+G143)</f>
        <v>1106.05</v>
      </c>
      <c r="H148" s="30"/>
      <c r="I148" s="29"/>
    </row>
    <row r="149" spans="1:9">
      <c r="A149" s="229" t="s">
        <v>155</v>
      </c>
      <c r="B149" s="310" t="s">
        <v>149</v>
      </c>
      <c r="C149" s="310"/>
      <c r="D149" s="310"/>
      <c r="E149" s="310"/>
      <c r="F149" s="310"/>
      <c r="G149" s="310"/>
      <c r="H149" s="30"/>
      <c r="I149" s="29"/>
    </row>
    <row r="150" spans="1:9">
      <c r="A150" s="311" t="s">
        <v>196</v>
      </c>
      <c r="B150" s="312" t="s">
        <v>150</v>
      </c>
      <c r="C150" s="313" t="s">
        <v>151</v>
      </c>
      <c r="D150" s="314"/>
      <c r="E150" s="230"/>
      <c r="F150" s="231"/>
      <c r="G150" s="232"/>
      <c r="H150" s="30"/>
      <c r="I150" s="29"/>
    </row>
    <row r="151" spans="1:9">
      <c r="A151" s="311"/>
      <c r="B151" s="312"/>
      <c r="C151" s="315" t="s">
        <v>152</v>
      </c>
      <c r="D151" s="316"/>
      <c r="E151" s="233" t="s">
        <v>154</v>
      </c>
      <c r="F151" s="234"/>
      <c r="G151" s="235"/>
      <c r="H151" s="30"/>
      <c r="I151" s="29"/>
    </row>
    <row r="152" spans="1:9">
      <c r="A152" s="311"/>
      <c r="B152" s="312"/>
      <c r="C152" s="317" t="s">
        <v>153</v>
      </c>
      <c r="D152" s="318"/>
      <c r="E152" s="236"/>
      <c r="F152" s="237"/>
      <c r="G152" s="238"/>
      <c r="H152" s="30"/>
      <c r="I152" s="29"/>
    </row>
    <row r="153" spans="1:9">
      <c r="A153" s="180"/>
      <c r="B153" s="181"/>
      <c r="C153" s="182"/>
      <c r="D153" s="182"/>
      <c r="E153" s="183"/>
      <c r="F153" s="174"/>
      <c r="G153" s="175"/>
      <c r="H153" s="30"/>
      <c r="I153" s="29"/>
    </row>
    <row r="154" spans="1:9">
      <c r="A154" s="43"/>
      <c r="B154" s="58"/>
      <c r="C154" s="58"/>
      <c r="D154" s="173"/>
      <c r="E154" s="173"/>
      <c r="F154" s="173"/>
      <c r="G154" s="173"/>
      <c r="H154" s="3"/>
      <c r="I154" s="12"/>
    </row>
    <row r="155" spans="1:9">
      <c r="A155" s="308" t="s">
        <v>250</v>
      </c>
      <c r="B155" s="308"/>
      <c r="C155" s="308"/>
      <c r="D155" s="308"/>
      <c r="E155" s="308"/>
      <c r="F155" s="308"/>
      <c r="G155" s="308"/>
      <c r="H155" s="3"/>
      <c r="I155" s="12"/>
    </row>
    <row r="156" spans="1:9">
      <c r="A156" s="309" t="s">
        <v>251</v>
      </c>
      <c r="B156" s="309"/>
      <c r="C156" s="309"/>
      <c r="D156" s="309"/>
      <c r="E156" s="309"/>
      <c r="F156" s="309"/>
      <c r="G156" s="176" t="s">
        <v>97</v>
      </c>
      <c r="H156" s="3"/>
      <c r="I156" s="12"/>
    </row>
    <row r="157" spans="1:9">
      <c r="A157" s="59" t="s">
        <v>8</v>
      </c>
      <c r="B157" s="287" t="s">
        <v>51</v>
      </c>
      <c r="C157" s="288"/>
      <c r="D157" s="288"/>
      <c r="E157" s="288"/>
      <c r="F157" s="289"/>
      <c r="G157" s="177">
        <f>G38</f>
        <v>1789.2399999999998</v>
      </c>
      <c r="H157" s="3"/>
      <c r="I157" s="12"/>
    </row>
    <row r="158" spans="1:9">
      <c r="A158" s="59" t="s">
        <v>10</v>
      </c>
      <c r="B158" s="287" t="s">
        <v>156</v>
      </c>
      <c r="C158" s="288"/>
      <c r="D158" s="288"/>
      <c r="E158" s="288"/>
      <c r="F158" s="289"/>
      <c r="G158" s="177">
        <f>G91</f>
        <v>1176.8800000000001</v>
      </c>
      <c r="H158" s="3"/>
      <c r="I158" s="12"/>
    </row>
    <row r="159" spans="1:9">
      <c r="A159" s="59" t="s">
        <v>12</v>
      </c>
      <c r="B159" s="287" t="s">
        <v>46</v>
      </c>
      <c r="C159" s="288"/>
      <c r="D159" s="288"/>
      <c r="E159" s="288"/>
      <c r="F159" s="289"/>
      <c r="G159" s="177">
        <f>G102</f>
        <v>129.01</v>
      </c>
      <c r="H159" s="3"/>
      <c r="I159" s="12"/>
    </row>
    <row r="160" spans="1:9">
      <c r="A160" s="59" t="s">
        <v>13</v>
      </c>
      <c r="B160" s="287" t="s">
        <v>47</v>
      </c>
      <c r="C160" s="288"/>
      <c r="D160" s="288"/>
      <c r="E160" s="288"/>
      <c r="F160" s="289"/>
      <c r="G160" s="177">
        <f>G127</f>
        <v>314.59999999999997</v>
      </c>
      <c r="H160" s="30"/>
      <c r="I160" s="29"/>
    </row>
    <row r="161" spans="1:9">
      <c r="A161" s="56" t="s">
        <v>20</v>
      </c>
      <c r="B161" s="287" t="s">
        <v>48</v>
      </c>
      <c r="C161" s="288"/>
      <c r="D161" s="288"/>
      <c r="E161" s="288"/>
      <c r="F161" s="289"/>
      <c r="G161" s="177">
        <f>G134</f>
        <v>15.634166666666665</v>
      </c>
      <c r="H161" s="30"/>
      <c r="I161" s="29"/>
    </row>
    <row r="162" spans="1:9">
      <c r="A162" s="294" t="s">
        <v>45</v>
      </c>
      <c r="B162" s="295"/>
      <c r="C162" s="295"/>
      <c r="D162" s="295"/>
      <c r="E162" s="295"/>
      <c r="F162" s="296"/>
      <c r="G162" s="178">
        <f>SUM(G157:G161)</f>
        <v>3425.3641666666667</v>
      </c>
      <c r="H162" s="30"/>
      <c r="I162" s="29"/>
    </row>
    <row r="163" spans="1:9">
      <c r="A163" s="144" t="s">
        <v>21</v>
      </c>
      <c r="B163" s="271" t="s">
        <v>50</v>
      </c>
      <c r="C163" s="272"/>
      <c r="D163" s="272"/>
      <c r="E163" s="272"/>
      <c r="F163" s="273"/>
      <c r="G163" s="179">
        <f>G148</f>
        <v>1106.05</v>
      </c>
      <c r="H163" s="30"/>
      <c r="I163" s="29"/>
    </row>
    <row r="164" spans="1:9">
      <c r="A164" s="305" t="s">
        <v>254</v>
      </c>
      <c r="B164" s="305"/>
      <c r="C164" s="305"/>
      <c r="D164" s="305"/>
      <c r="E164" s="305"/>
      <c r="F164" s="305"/>
      <c r="G164" s="268">
        <f>SUM(G162:G163)</f>
        <v>4531.4141666666665</v>
      </c>
      <c r="H164" s="40"/>
      <c r="I164" s="12"/>
    </row>
    <row r="165" spans="1:9" ht="15.75">
      <c r="A165" s="270" t="s">
        <v>255</v>
      </c>
      <c r="B165" s="270"/>
      <c r="C165" s="270"/>
      <c r="D165" s="270"/>
      <c r="E165" s="270"/>
      <c r="F165" s="270"/>
      <c r="G165" s="269">
        <f>G164*F16</f>
        <v>4531.4141666666665</v>
      </c>
    </row>
  </sheetData>
  <mergeCells count="184">
    <mergeCell ref="B3:D3"/>
    <mergeCell ref="F3:G3"/>
    <mergeCell ref="B62:D62"/>
    <mergeCell ref="B63:D63"/>
    <mergeCell ref="B64:D64"/>
    <mergeCell ref="H143:I143"/>
    <mergeCell ref="A1:G1"/>
    <mergeCell ref="A2:G2"/>
    <mergeCell ref="B4:G4"/>
    <mergeCell ref="A5:G5"/>
    <mergeCell ref="A6:B6"/>
    <mergeCell ref="C6:G6"/>
    <mergeCell ref="B35:F35"/>
    <mergeCell ref="B11:D11"/>
    <mergeCell ref="E11:G11"/>
    <mergeCell ref="B12:E12"/>
    <mergeCell ref="F12:G12"/>
    <mergeCell ref="B13:F13"/>
    <mergeCell ref="A18:G18"/>
    <mergeCell ref="A7:B7"/>
    <mergeCell ref="C7:G7"/>
    <mergeCell ref="A8:C8"/>
    <mergeCell ref="A9:G9"/>
    <mergeCell ref="B10:D10"/>
    <mergeCell ref="E10:G10"/>
    <mergeCell ref="B25:F25"/>
    <mergeCell ref="B26:F26"/>
    <mergeCell ref="B27:F27"/>
    <mergeCell ref="A19:G19"/>
    <mergeCell ref="A20:G20"/>
    <mergeCell ref="A21:G21"/>
    <mergeCell ref="B22:F22"/>
    <mergeCell ref="B23:F23"/>
    <mergeCell ref="B24:F24"/>
    <mergeCell ref="A14:G14"/>
    <mergeCell ref="A15:C15"/>
    <mergeCell ref="D15:E15"/>
    <mergeCell ref="F15:G15"/>
    <mergeCell ref="A16:C17"/>
    <mergeCell ref="D16:E17"/>
    <mergeCell ref="F16:G17"/>
    <mergeCell ref="A32:G32"/>
    <mergeCell ref="B33:D33"/>
    <mergeCell ref="E33:F33"/>
    <mergeCell ref="B34:F34"/>
    <mergeCell ref="B29:G29"/>
    <mergeCell ref="B28:F28"/>
    <mergeCell ref="A46:G46"/>
    <mergeCell ref="B47:F47"/>
    <mergeCell ref="B48:F48"/>
    <mergeCell ref="B36:F36"/>
    <mergeCell ref="B49:F49"/>
    <mergeCell ref="A50:F50"/>
    <mergeCell ref="B51:G51"/>
    <mergeCell ref="B37:F37"/>
    <mergeCell ref="A38:F38"/>
    <mergeCell ref="B43:G43"/>
    <mergeCell ref="B39:F39"/>
    <mergeCell ref="A40:F40"/>
    <mergeCell ref="A42:F42"/>
    <mergeCell ref="B58:D58"/>
    <mergeCell ref="E58:F58"/>
    <mergeCell ref="B59:D59"/>
    <mergeCell ref="E59:F59"/>
    <mergeCell ref="B60:D60"/>
    <mergeCell ref="E60:F60"/>
    <mergeCell ref="B52:G52"/>
    <mergeCell ref="B55:G55"/>
    <mergeCell ref="B56:D56"/>
    <mergeCell ref="E56:F56"/>
    <mergeCell ref="B57:D57"/>
    <mergeCell ref="E57:F57"/>
    <mergeCell ref="A72:A75"/>
    <mergeCell ref="B72:B75"/>
    <mergeCell ref="C72:D72"/>
    <mergeCell ref="E72:F72"/>
    <mergeCell ref="G72:G75"/>
    <mergeCell ref="B61:D61"/>
    <mergeCell ref="E61:F61"/>
    <mergeCell ref="E62:F62"/>
    <mergeCell ref="E63:F63"/>
    <mergeCell ref="E64:F64"/>
    <mergeCell ref="A65:D65"/>
    <mergeCell ref="E65:F65"/>
    <mergeCell ref="C73:D73"/>
    <mergeCell ref="E73:F73"/>
    <mergeCell ref="C74:D74"/>
    <mergeCell ref="E74:F74"/>
    <mergeCell ref="C75:D75"/>
    <mergeCell ref="E75:F75"/>
    <mergeCell ref="B66:G66"/>
    <mergeCell ref="B67:G67"/>
    <mergeCell ref="B70:G70"/>
    <mergeCell ref="B71:F71"/>
    <mergeCell ref="A76:A78"/>
    <mergeCell ref="B76:B78"/>
    <mergeCell ref="C76:D76"/>
    <mergeCell ref="E76:F76"/>
    <mergeCell ref="G76:G78"/>
    <mergeCell ref="C77:D77"/>
    <mergeCell ref="E77:F77"/>
    <mergeCell ref="C78:D78"/>
    <mergeCell ref="E78:F78"/>
    <mergeCell ref="A86:G86"/>
    <mergeCell ref="B87:F87"/>
    <mergeCell ref="B88:F88"/>
    <mergeCell ref="B89:F89"/>
    <mergeCell ref="B90:F90"/>
    <mergeCell ref="B79:F79"/>
    <mergeCell ref="B80:F80"/>
    <mergeCell ref="B81:F81"/>
    <mergeCell ref="A82:F82"/>
    <mergeCell ref="B83:G83"/>
    <mergeCell ref="A121:F121"/>
    <mergeCell ref="A123:G123"/>
    <mergeCell ref="B114:F114"/>
    <mergeCell ref="B115:F115"/>
    <mergeCell ref="B116:F116"/>
    <mergeCell ref="A117:F117"/>
    <mergeCell ref="B119:F119"/>
    <mergeCell ref="B120:F120"/>
    <mergeCell ref="A91:F91"/>
    <mergeCell ref="A94:G94"/>
    <mergeCell ref="B95:F95"/>
    <mergeCell ref="B96:F96"/>
    <mergeCell ref="B97:F97"/>
    <mergeCell ref="B98:F98"/>
    <mergeCell ref="A108:D108"/>
    <mergeCell ref="E108:F108"/>
    <mergeCell ref="B110:F110"/>
    <mergeCell ref="B111:F111"/>
    <mergeCell ref="B112:F112"/>
    <mergeCell ref="B113:F113"/>
    <mergeCell ref="B99:F99"/>
    <mergeCell ref="B100:F100"/>
    <mergeCell ref="B101:F101"/>
    <mergeCell ref="A102:F102"/>
    <mergeCell ref="A105:G105"/>
    <mergeCell ref="A106:G106"/>
    <mergeCell ref="A164:F164"/>
    <mergeCell ref="E8:F8"/>
    <mergeCell ref="A155:G155"/>
    <mergeCell ref="A156:F156"/>
    <mergeCell ref="B157:F157"/>
    <mergeCell ref="B158:F158"/>
    <mergeCell ref="B159:F159"/>
    <mergeCell ref="B160:F160"/>
    <mergeCell ref="B147:C147"/>
    <mergeCell ref="D147:E147"/>
    <mergeCell ref="A148:F148"/>
    <mergeCell ref="B149:G149"/>
    <mergeCell ref="A150:A152"/>
    <mergeCell ref="B150:B152"/>
    <mergeCell ref="C150:D150"/>
    <mergeCell ref="C151:D151"/>
    <mergeCell ref="C152:D152"/>
    <mergeCell ref="B143:E143"/>
    <mergeCell ref="A144:A145"/>
    <mergeCell ref="B144:C145"/>
    <mergeCell ref="D144:E144"/>
    <mergeCell ref="D145:E145"/>
    <mergeCell ref="A165:F165"/>
    <mergeCell ref="B163:F163"/>
    <mergeCell ref="B133:F133"/>
    <mergeCell ref="A134:F134"/>
    <mergeCell ref="A136:G136"/>
    <mergeCell ref="B124:F124"/>
    <mergeCell ref="B125:F125"/>
    <mergeCell ref="B126:F126"/>
    <mergeCell ref="A127:F127"/>
    <mergeCell ref="B161:F161"/>
    <mergeCell ref="A130:G130"/>
    <mergeCell ref="B131:F131"/>
    <mergeCell ref="B128:G128"/>
    <mergeCell ref="B146:C146"/>
    <mergeCell ref="B132:F132"/>
    <mergeCell ref="A162:F162"/>
    <mergeCell ref="D146:E146"/>
    <mergeCell ref="B137:E137"/>
    <mergeCell ref="A138:F138"/>
    <mergeCell ref="B139:E139"/>
    <mergeCell ref="A140:F140"/>
    <mergeCell ref="B141:E141"/>
    <mergeCell ref="A142:F1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60"/>
  <sheetViews>
    <sheetView topLeftCell="A2" workbookViewId="0">
      <selection activeCell="B40" sqref="B40:F40"/>
    </sheetView>
  </sheetViews>
  <sheetFormatPr defaultColWidth="22" defaultRowHeight="12.75"/>
  <cols>
    <col min="1" max="1" width="19.85546875" style="12" customWidth="1"/>
    <col min="2" max="2" width="18.28515625" style="12" customWidth="1"/>
    <col min="3" max="3" width="22.28515625" style="12" customWidth="1"/>
    <col min="4" max="4" width="17" style="12" customWidth="1"/>
    <col min="5" max="5" width="15" style="12" customWidth="1"/>
    <col min="6" max="6" width="19.28515625" style="12" customWidth="1"/>
    <col min="7" max="7" width="18.28515625" style="12" customWidth="1"/>
    <col min="8" max="8" width="11.42578125" style="12" customWidth="1"/>
    <col min="9" max="9" width="11.140625" style="12" customWidth="1"/>
    <col min="10" max="1025" width="22" style="12"/>
    <col min="1026" max="16384" width="22" style="3"/>
  </cols>
  <sheetData>
    <row r="1" spans="1:1025">
      <c r="A1" s="470" t="s">
        <v>32</v>
      </c>
      <c r="B1" s="470"/>
      <c r="C1" s="470"/>
      <c r="D1" s="470"/>
      <c r="E1" s="470"/>
      <c r="F1" s="470"/>
      <c r="G1" s="47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</row>
    <row r="2" spans="1:1025">
      <c r="A2" s="471" t="s">
        <v>0</v>
      </c>
      <c r="B2" s="472"/>
      <c r="C2" s="472"/>
      <c r="D2" s="472"/>
      <c r="E2" s="472"/>
      <c r="F2" s="473"/>
      <c r="G2" s="47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</row>
    <row r="3" spans="1:1025">
      <c r="A3" s="241" t="s">
        <v>1</v>
      </c>
      <c r="B3" s="520" t="s">
        <v>197</v>
      </c>
      <c r="C3" s="520"/>
      <c r="D3" s="520"/>
      <c r="E3" s="242" t="s">
        <v>2</v>
      </c>
      <c r="F3" s="521" t="s">
        <v>198</v>
      </c>
      <c r="G3" s="52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5">
      <c r="A4" s="4" t="s">
        <v>3</v>
      </c>
      <c r="B4" s="475">
        <f ca="1">NOW()</f>
        <v>44067.629548611112</v>
      </c>
      <c r="C4" s="475"/>
      <c r="D4" s="475"/>
      <c r="E4" s="475"/>
      <c r="F4" s="475"/>
      <c r="G4" s="47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</row>
    <row r="5" spans="1:1025">
      <c r="A5" s="477" t="s">
        <v>4</v>
      </c>
      <c r="B5" s="478"/>
      <c r="C5" s="478"/>
      <c r="D5" s="478"/>
      <c r="E5" s="478"/>
      <c r="F5" s="479"/>
      <c r="G5" s="480"/>
      <c r="H5" s="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>
      <c r="A6" s="481" t="s">
        <v>5</v>
      </c>
      <c r="B6" s="482"/>
      <c r="C6" s="483" t="s">
        <v>263</v>
      </c>
      <c r="D6" s="483"/>
      <c r="E6" s="483"/>
      <c r="F6" s="484"/>
      <c r="G6" s="485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</row>
    <row r="7" spans="1:1025">
      <c r="A7" s="481" t="s">
        <v>6</v>
      </c>
      <c r="B7" s="482"/>
      <c r="C7" s="483" t="s">
        <v>176</v>
      </c>
      <c r="D7" s="483"/>
      <c r="E7" s="483"/>
      <c r="F7" s="484"/>
      <c r="G7" s="485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</row>
    <row r="8" spans="1:1025">
      <c r="A8" s="481" t="s">
        <v>177</v>
      </c>
      <c r="B8" s="482"/>
      <c r="C8" s="482"/>
      <c r="D8" s="8"/>
      <c r="E8" s="306">
        <v>1</v>
      </c>
      <c r="F8" s="307"/>
      <c r="G8" s="9" t="str">
        <f>IF(E8=1,"Lucro Real",IF(E8=2,"Lucro Presumido",IF(E8=3,"SIMPLES-Anexo III",IF(E8=4,"SIMPLES-Anexo IV","RT Inválido"))))</f>
        <v>Lucro Real</v>
      </c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</row>
    <row r="9" spans="1:1025">
      <c r="A9" s="515" t="s">
        <v>7</v>
      </c>
      <c r="B9" s="516"/>
      <c r="C9" s="516"/>
      <c r="D9" s="516"/>
      <c r="E9" s="516"/>
      <c r="F9" s="517"/>
      <c r="G9" s="518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>
      <c r="A10" s="10" t="s">
        <v>8</v>
      </c>
      <c r="B10" s="503" t="s">
        <v>9</v>
      </c>
      <c r="C10" s="504"/>
      <c r="D10" s="505"/>
      <c r="E10" s="441">
        <f ca="1">NOW()</f>
        <v>44067.629548611112</v>
      </c>
      <c r="F10" s="442"/>
      <c r="G10" s="443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</row>
    <row r="11" spans="1:1025">
      <c r="A11" s="10" t="s">
        <v>10</v>
      </c>
      <c r="B11" s="489" t="s">
        <v>11</v>
      </c>
      <c r="C11" s="490"/>
      <c r="D11" s="491"/>
      <c r="E11" s="492" t="s">
        <v>262</v>
      </c>
      <c r="F11" s="493"/>
      <c r="G11" s="49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</row>
    <row r="12" spans="1:1025">
      <c r="A12" s="11" t="s">
        <v>12</v>
      </c>
      <c r="B12" s="495" t="s">
        <v>62</v>
      </c>
      <c r="C12" s="496"/>
      <c r="D12" s="496"/>
      <c r="E12" s="496"/>
      <c r="F12" s="513" t="s">
        <v>215</v>
      </c>
      <c r="G12" s="51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</row>
    <row r="13" spans="1:1025">
      <c r="A13" s="10" t="s">
        <v>13</v>
      </c>
      <c r="B13" s="499" t="s">
        <v>14</v>
      </c>
      <c r="C13" s="500"/>
      <c r="D13" s="500"/>
      <c r="E13" s="500"/>
      <c r="F13" s="501"/>
      <c r="G13" s="64">
        <v>12</v>
      </c>
      <c r="H13" s="45"/>
      <c r="I13" s="4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>
      <c r="A14" s="459" t="s">
        <v>184</v>
      </c>
      <c r="B14" s="459"/>
      <c r="C14" s="459"/>
      <c r="D14" s="459"/>
      <c r="E14" s="459"/>
      <c r="F14" s="459"/>
      <c r="G14" s="459"/>
      <c r="H14" s="45"/>
      <c r="I14" s="4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>
      <c r="A15" s="460" t="s">
        <v>185</v>
      </c>
      <c r="B15" s="460"/>
      <c r="C15" s="460"/>
      <c r="D15" s="461" t="s">
        <v>186</v>
      </c>
      <c r="E15" s="462"/>
      <c r="F15" s="461" t="s">
        <v>187</v>
      </c>
      <c r="G15" s="462"/>
      <c r="H15" s="45"/>
      <c r="I15" s="4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>
      <c r="A16" s="463" t="s">
        <v>216</v>
      </c>
      <c r="B16" s="463"/>
      <c r="C16" s="463"/>
      <c r="D16" s="464" t="s">
        <v>188</v>
      </c>
      <c r="E16" s="464"/>
      <c r="F16" s="465">
        <v>1</v>
      </c>
      <c r="G16" s="465"/>
      <c r="H16" s="45"/>
      <c r="I16" s="4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>
      <c r="A17" s="463"/>
      <c r="B17" s="463"/>
      <c r="C17" s="463"/>
      <c r="D17" s="464"/>
      <c r="E17" s="464"/>
      <c r="F17" s="465"/>
      <c r="G17" s="46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ht="12" customHeight="1">
      <c r="A18" s="502"/>
      <c r="B18" s="502"/>
      <c r="C18" s="502"/>
      <c r="D18" s="502"/>
      <c r="E18" s="502"/>
      <c r="F18" s="502"/>
      <c r="G18" s="502"/>
      <c r="H18" s="3"/>
    </row>
    <row r="19" spans="1:1025" ht="15.75">
      <c r="A19" s="448" t="s">
        <v>200</v>
      </c>
      <c r="B19" s="448"/>
      <c r="C19" s="448"/>
      <c r="D19" s="448"/>
      <c r="E19" s="448"/>
      <c r="F19" s="448"/>
      <c r="G19" s="448"/>
      <c r="H19" s="3"/>
    </row>
    <row r="20" spans="1:1025">
      <c r="A20" s="449" t="s">
        <v>199</v>
      </c>
      <c r="B20" s="450"/>
      <c r="C20" s="450"/>
      <c r="D20" s="450"/>
      <c r="E20" s="450"/>
      <c r="F20" s="451"/>
      <c r="G20" s="452"/>
      <c r="H20" s="3"/>
    </row>
    <row r="21" spans="1:1025" ht="18" customHeight="1">
      <c r="A21" s="453" t="s">
        <v>201</v>
      </c>
      <c r="B21" s="454"/>
      <c r="C21" s="454"/>
      <c r="D21" s="454"/>
      <c r="E21" s="454"/>
      <c r="F21" s="454"/>
      <c r="G21" s="455"/>
      <c r="H21" s="3"/>
    </row>
    <row r="22" spans="1:1025" ht="54" customHeight="1">
      <c r="A22" s="184">
        <v>1</v>
      </c>
      <c r="B22" s="445" t="s">
        <v>217</v>
      </c>
      <c r="C22" s="349"/>
      <c r="D22" s="349"/>
      <c r="E22" s="349"/>
      <c r="F22" s="456"/>
      <c r="G22" s="217" t="s">
        <v>218</v>
      </c>
      <c r="H22" s="3"/>
    </row>
    <row r="23" spans="1:1025" ht="16.5" customHeight="1">
      <c r="A23" s="184">
        <v>2</v>
      </c>
      <c r="B23" s="458" t="s">
        <v>49</v>
      </c>
      <c r="C23" s="458"/>
      <c r="D23" s="458"/>
      <c r="E23" s="458"/>
      <c r="F23" s="519"/>
      <c r="G23" s="218" t="s">
        <v>219</v>
      </c>
      <c r="H23" s="3"/>
      <c r="J23" s="13"/>
    </row>
    <row r="24" spans="1:1025" ht="16.5" customHeight="1">
      <c r="A24" s="184">
        <v>3</v>
      </c>
      <c r="B24" s="458" t="s">
        <v>220</v>
      </c>
      <c r="C24" s="458"/>
      <c r="D24" s="458"/>
      <c r="E24" s="458"/>
      <c r="F24" s="458"/>
      <c r="G24" s="219">
        <v>3094.83</v>
      </c>
      <c r="H24" s="3"/>
      <c r="I24" s="13"/>
      <c r="J24" s="13"/>
    </row>
    <row r="25" spans="1:1025" ht="29.25" customHeight="1">
      <c r="A25" s="184">
        <v>4</v>
      </c>
      <c r="B25" s="510" t="s">
        <v>15</v>
      </c>
      <c r="C25" s="510"/>
      <c r="D25" s="510"/>
      <c r="E25" s="510"/>
      <c r="F25" s="298"/>
      <c r="G25" s="265" t="s">
        <v>221</v>
      </c>
      <c r="H25" s="3"/>
    </row>
    <row r="26" spans="1:1025" ht="16.5" customHeight="1">
      <c r="A26" s="184">
        <v>5</v>
      </c>
      <c r="B26" s="346" t="s">
        <v>16</v>
      </c>
      <c r="C26" s="329"/>
      <c r="D26" s="329"/>
      <c r="E26" s="329"/>
      <c r="F26" s="512"/>
      <c r="G26" s="220" t="s">
        <v>222</v>
      </c>
      <c r="H26" s="3"/>
    </row>
    <row r="27" spans="1:1025" ht="18.75" customHeight="1">
      <c r="A27" s="225" t="s">
        <v>63</v>
      </c>
      <c r="B27" s="429" t="s">
        <v>202</v>
      </c>
      <c r="C27" s="430"/>
      <c r="D27" s="430"/>
      <c r="E27" s="430"/>
      <c r="F27" s="430"/>
      <c r="G27" s="431"/>
      <c r="H27" s="3"/>
    </row>
    <row r="28" spans="1:1025">
      <c r="A28" s="106"/>
      <c r="B28" s="107"/>
      <c r="C28" s="107"/>
      <c r="D28" s="107"/>
      <c r="E28" s="107"/>
      <c r="F28" s="107"/>
      <c r="G28" s="107"/>
      <c r="H28" s="3"/>
    </row>
    <row r="29" spans="1:1025">
      <c r="A29" s="57"/>
      <c r="B29" s="67"/>
      <c r="C29" s="67"/>
      <c r="D29" s="67"/>
      <c r="E29" s="67"/>
      <c r="F29" s="67"/>
      <c r="G29" s="67"/>
      <c r="H29" s="3"/>
    </row>
    <row r="30" spans="1:1025" ht="15.75">
      <c r="A30" s="425" t="s">
        <v>65</v>
      </c>
      <c r="B30" s="425"/>
      <c r="C30" s="425"/>
      <c r="D30" s="425"/>
      <c r="E30" s="425"/>
      <c r="F30" s="425"/>
      <c r="G30" s="425"/>
      <c r="H30" s="3"/>
    </row>
    <row r="31" spans="1:1025">
      <c r="A31" s="69">
        <v>1</v>
      </c>
      <c r="B31" s="511" t="s">
        <v>17</v>
      </c>
      <c r="C31" s="511"/>
      <c r="D31" s="511"/>
      <c r="E31" s="511" t="s">
        <v>19</v>
      </c>
      <c r="F31" s="511"/>
      <c r="G31" s="68" t="s">
        <v>18</v>
      </c>
      <c r="H31" s="3"/>
    </row>
    <row r="32" spans="1:1025" s="17" customFormat="1" ht="15" customHeight="1">
      <c r="A32" s="16" t="s">
        <v>8</v>
      </c>
      <c r="B32" s="426" t="s">
        <v>223</v>
      </c>
      <c r="C32" s="427"/>
      <c r="D32" s="427"/>
      <c r="E32" s="427"/>
      <c r="F32" s="428"/>
      <c r="G32" s="222">
        <f>G24</f>
        <v>3094.83</v>
      </c>
      <c r="H32" s="18"/>
      <c r="I32" s="19"/>
      <c r="J32" s="19"/>
      <c r="K32" s="19"/>
      <c r="L32" s="19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</row>
    <row r="33" spans="1:1025" s="17" customFormat="1" ht="12" customHeight="1">
      <c r="A33" s="70" t="s">
        <v>10</v>
      </c>
      <c r="B33" s="418" t="s">
        <v>66</v>
      </c>
      <c r="C33" s="418"/>
      <c r="D33" s="418"/>
      <c r="E33" s="418"/>
      <c r="F33" s="418"/>
      <c r="G33" s="185">
        <v>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</row>
    <row r="34" spans="1:1025" s="23" customFormat="1" ht="15.75" customHeight="1">
      <c r="A34" s="419" t="s">
        <v>98</v>
      </c>
      <c r="B34" s="419"/>
      <c r="C34" s="419"/>
      <c r="D34" s="419"/>
      <c r="E34" s="419"/>
      <c r="F34" s="419"/>
      <c r="G34" s="75">
        <f>SUM(G32:G33)</f>
        <v>3094.83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3" customFormat="1" ht="15.75" customHeight="1">
      <c r="A35" s="225" t="s">
        <v>64</v>
      </c>
      <c r="B35" s="420" t="s">
        <v>210</v>
      </c>
      <c r="C35" s="420"/>
      <c r="D35" s="420"/>
      <c r="E35" s="420"/>
      <c r="F35" s="420"/>
      <c r="G35" s="4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3" customFormat="1" ht="15.75" customHeight="1">
      <c r="A36" s="93"/>
      <c r="B36" s="94"/>
      <c r="C36" s="94"/>
      <c r="D36" s="94"/>
      <c r="E36" s="94"/>
      <c r="F36" s="94"/>
      <c r="G36" s="9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3" customFormat="1">
      <c r="A37" s="74"/>
      <c r="B37" s="74"/>
      <c r="C37" s="74"/>
      <c r="D37" s="21"/>
      <c r="E37" s="21"/>
      <c r="F37" s="21"/>
      <c r="G37" s="2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ht="15.75">
      <c r="A38" s="433" t="s">
        <v>68</v>
      </c>
      <c r="B38" s="434"/>
      <c r="C38" s="434"/>
      <c r="D38" s="434"/>
      <c r="E38" s="434"/>
      <c r="F38" s="434"/>
      <c r="G38" s="435"/>
      <c r="H38" s="45"/>
    </row>
    <row r="39" spans="1:1025">
      <c r="A39" s="80" t="s">
        <v>33</v>
      </c>
      <c r="B39" s="436" t="s">
        <v>159</v>
      </c>
      <c r="C39" s="436"/>
      <c r="D39" s="436"/>
      <c r="E39" s="436"/>
      <c r="F39" s="437"/>
      <c r="G39" s="81" t="s">
        <v>18</v>
      </c>
      <c r="H39" s="3"/>
    </row>
    <row r="40" spans="1:1025" s="28" customFormat="1" ht="19.5" customHeight="1">
      <c r="A40" s="25" t="s">
        <v>8</v>
      </c>
      <c r="B40" s="387" t="s">
        <v>203</v>
      </c>
      <c r="C40" s="388"/>
      <c r="D40" s="388"/>
      <c r="E40" s="388"/>
      <c r="F40" s="389"/>
      <c r="G40" s="203">
        <f>ROUND(G34/12,2)</f>
        <v>257.89999999999998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  <c r="AMK40" s="27"/>
    </row>
    <row r="41" spans="1:1025" s="28" customFormat="1" ht="19.5" customHeight="1">
      <c r="A41" s="25" t="s">
        <v>10</v>
      </c>
      <c r="B41" s="387" t="s">
        <v>69</v>
      </c>
      <c r="C41" s="388"/>
      <c r="D41" s="388"/>
      <c r="E41" s="388"/>
      <c r="F41" s="389"/>
      <c r="G41" s="203">
        <f>ROUND((G34+G34/3)/12,2)</f>
        <v>343.87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  <c r="AMK41" s="27"/>
    </row>
    <row r="42" spans="1:1025" s="28" customFormat="1" ht="19.5" customHeight="1">
      <c r="A42" s="417" t="s">
        <v>70</v>
      </c>
      <c r="B42" s="393"/>
      <c r="C42" s="393"/>
      <c r="D42" s="393"/>
      <c r="E42" s="393"/>
      <c r="F42" s="394"/>
      <c r="G42" s="83">
        <f>SUM(G40:G41)</f>
        <v>601.77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  <c r="AMK42" s="27"/>
    </row>
    <row r="43" spans="1:1025" s="28" customFormat="1" ht="26.25" customHeight="1">
      <c r="A43" s="226" t="s">
        <v>67</v>
      </c>
      <c r="B43" s="401" t="s">
        <v>204</v>
      </c>
      <c r="C43" s="401"/>
      <c r="D43" s="401"/>
      <c r="E43" s="401"/>
      <c r="F43" s="401"/>
      <c r="G43" s="40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  <c r="AMK43" s="27"/>
    </row>
    <row r="44" spans="1:1025" s="28" customFormat="1" ht="38.25" customHeight="1">
      <c r="A44" s="226" t="s">
        <v>71</v>
      </c>
      <c r="B44" s="408" t="s">
        <v>75</v>
      </c>
      <c r="C44" s="409"/>
      <c r="D44" s="409"/>
      <c r="E44" s="409"/>
      <c r="F44" s="409"/>
      <c r="G44" s="410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</row>
    <row r="45" spans="1:1025" s="28" customFormat="1">
      <c r="A45" s="104"/>
      <c r="B45" s="105"/>
      <c r="C45" s="105"/>
      <c r="D45" s="105"/>
      <c r="E45" s="105"/>
      <c r="F45" s="105"/>
      <c r="G45" s="105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  <c r="AMK45" s="27"/>
    </row>
    <row r="46" spans="1:1025">
      <c r="A46" s="31"/>
      <c r="B46" s="21"/>
      <c r="C46" s="21"/>
      <c r="D46" s="78"/>
      <c r="E46" s="65"/>
      <c r="F46" s="65"/>
      <c r="G46" s="73"/>
      <c r="H46" s="3"/>
    </row>
    <row r="47" spans="1:1025" ht="24.75" customHeight="1">
      <c r="A47" s="82" t="s">
        <v>34</v>
      </c>
      <c r="B47" s="506" t="s">
        <v>160</v>
      </c>
      <c r="C47" s="506"/>
      <c r="D47" s="506"/>
      <c r="E47" s="506"/>
      <c r="F47" s="506"/>
      <c r="G47" s="506"/>
      <c r="H47" s="3"/>
    </row>
    <row r="48" spans="1:1025" ht="15" customHeight="1">
      <c r="A48" s="84"/>
      <c r="B48" s="412" t="s">
        <v>76</v>
      </c>
      <c r="C48" s="413"/>
      <c r="D48" s="414"/>
      <c r="E48" s="415" t="s">
        <v>19</v>
      </c>
      <c r="F48" s="416"/>
      <c r="G48" s="85" t="s">
        <v>18</v>
      </c>
      <c r="H48" s="3"/>
    </row>
    <row r="49" spans="1:1025" s="26" customFormat="1" ht="15" customHeight="1">
      <c r="A49" s="25" t="s">
        <v>8</v>
      </c>
      <c r="B49" s="387" t="s">
        <v>26</v>
      </c>
      <c r="C49" s="388"/>
      <c r="D49" s="389"/>
      <c r="E49" s="406">
        <v>0.2</v>
      </c>
      <c r="F49" s="407"/>
      <c r="G49" s="204">
        <f>ROUND((G34+G42)*E49,2)</f>
        <v>739.32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</row>
    <row r="50" spans="1:1025" s="26" customFormat="1" ht="15" customHeight="1">
      <c r="A50" s="25" t="s">
        <v>10</v>
      </c>
      <c r="B50" s="387" t="s">
        <v>35</v>
      </c>
      <c r="C50" s="388"/>
      <c r="D50" s="389"/>
      <c r="E50" s="390">
        <v>2.5000000000000001E-2</v>
      </c>
      <c r="F50" s="391"/>
      <c r="G50" s="204">
        <f>ROUND((G34+G42)*E50,2)</f>
        <v>92.42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  <c r="AMG50" s="24"/>
      <c r="AMH50" s="24"/>
      <c r="AMI50" s="24"/>
      <c r="AMJ50" s="24"/>
      <c r="AMK50" s="24"/>
    </row>
    <row r="51" spans="1:1025" s="26" customFormat="1" ht="15" customHeight="1">
      <c r="A51" s="25" t="s">
        <v>12</v>
      </c>
      <c r="B51" s="387" t="s">
        <v>83</v>
      </c>
      <c r="C51" s="388"/>
      <c r="D51" s="389"/>
      <c r="E51" s="406">
        <f>ROUND((H52*I52),6)</f>
        <v>0.03</v>
      </c>
      <c r="F51" s="407"/>
      <c r="G51" s="205">
        <f>ROUND((G34+G42)*E51,2)</f>
        <v>110.9</v>
      </c>
      <c r="H51" s="87" t="s">
        <v>77</v>
      </c>
      <c r="I51" s="88" t="s">
        <v>78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  <c r="MN51" s="24"/>
      <c r="MO51" s="24"/>
      <c r="MP51" s="24"/>
      <c r="MQ51" s="24"/>
      <c r="MR51" s="24"/>
      <c r="MS51" s="24"/>
      <c r="MT51" s="24"/>
      <c r="MU51" s="24"/>
      <c r="MV51" s="24"/>
      <c r="MW51" s="24"/>
      <c r="MX51" s="24"/>
      <c r="MY51" s="24"/>
      <c r="MZ51" s="24"/>
      <c r="NA51" s="24"/>
      <c r="NB51" s="24"/>
      <c r="NC51" s="24"/>
      <c r="ND51" s="24"/>
      <c r="NE51" s="24"/>
      <c r="NF51" s="24"/>
      <c r="NG51" s="24"/>
      <c r="NH51" s="24"/>
      <c r="NI51" s="24"/>
      <c r="NJ51" s="24"/>
      <c r="NK51" s="24"/>
      <c r="NL51" s="24"/>
      <c r="NM51" s="24"/>
      <c r="NN51" s="24"/>
      <c r="NO51" s="24"/>
      <c r="NP51" s="24"/>
      <c r="NQ51" s="24"/>
      <c r="NR51" s="24"/>
      <c r="NS51" s="24"/>
      <c r="NT51" s="24"/>
      <c r="NU51" s="24"/>
      <c r="NV51" s="24"/>
      <c r="NW51" s="24"/>
      <c r="NX51" s="24"/>
      <c r="NY51" s="24"/>
      <c r="NZ51" s="24"/>
      <c r="OA51" s="24"/>
      <c r="OB51" s="24"/>
      <c r="OC51" s="24"/>
      <c r="OD51" s="24"/>
      <c r="OE51" s="24"/>
      <c r="OF51" s="24"/>
      <c r="OG51" s="24"/>
      <c r="OH51" s="24"/>
      <c r="OI51" s="24"/>
      <c r="OJ51" s="24"/>
      <c r="OK51" s="24"/>
      <c r="OL51" s="24"/>
      <c r="OM51" s="24"/>
      <c r="ON51" s="24"/>
      <c r="OO51" s="24"/>
      <c r="OP51" s="24"/>
      <c r="OQ51" s="24"/>
      <c r="OR51" s="24"/>
      <c r="OS51" s="24"/>
      <c r="OT51" s="24"/>
      <c r="OU51" s="24"/>
      <c r="OV51" s="24"/>
      <c r="OW51" s="24"/>
      <c r="OX51" s="24"/>
      <c r="OY51" s="24"/>
      <c r="OZ51" s="24"/>
      <c r="PA51" s="24"/>
      <c r="PB51" s="24"/>
      <c r="PC51" s="24"/>
      <c r="PD51" s="24"/>
      <c r="PE51" s="24"/>
      <c r="PF51" s="24"/>
      <c r="PG51" s="24"/>
      <c r="PH51" s="24"/>
      <c r="PI51" s="24"/>
      <c r="PJ51" s="24"/>
      <c r="PK51" s="24"/>
      <c r="PL51" s="24"/>
      <c r="PM51" s="24"/>
      <c r="PN51" s="24"/>
      <c r="PO51" s="24"/>
      <c r="PP51" s="24"/>
      <c r="PQ51" s="24"/>
      <c r="PR51" s="24"/>
      <c r="PS51" s="24"/>
      <c r="PT51" s="24"/>
      <c r="PU51" s="24"/>
      <c r="PV51" s="24"/>
      <c r="PW51" s="24"/>
      <c r="PX51" s="24"/>
      <c r="PY51" s="24"/>
      <c r="PZ51" s="24"/>
      <c r="QA51" s="24"/>
      <c r="QB51" s="24"/>
      <c r="QC51" s="24"/>
      <c r="QD51" s="24"/>
      <c r="QE51" s="24"/>
      <c r="QF51" s="24"/>
      <c r="QG51" s="24"/>
      <c r="QH51" s="24"/>
      <c r="QI51" s="24"/>
      <c r="QJ51" s="24"/>
      <c r="QK51" s="24"/>
      <c r="QL51" s="24"/>
      <c r="QM51" s="24"/>
      <c r="QN51" s="24"/>
      <c r="QO51" s="24"/>
      <c r="QP51" s="24"/>
      <c r="QQ51" s="24"/>
      <c r="QR51" s="24"/>
      <c r="QS51" s="24"/>
      <c r="QT51" s="24"/>
      <c r="QU51" s="24"/>
      <c r="QV51" s="24"/>
      <c r="QW51" s="24"/>
      <c r="QX51" s="24"/>
      <c r="QY51" s="24"/>
      <c r="QZ51" s="24"/>
      <c r="RA51" s="24"/>
      <c r="RB51" s="24"/>
      <c r="RC51" s="24"/>
      <c r="RD51" s="24"/>
      <c r="RE51" s="24"/>
      <c r="RF51" s="24"/>
      <c r="RG51" s="24"/>
      <c r="RH51" s="24"/>
      <c r="RI51" s="24"/>
      <c r="RJ51" s="24"/>
      <c r="RK51" s="24"/>
      <c r="RL51" s="24"/>
      <c r="RM51" s="24"/>
      <c r="RN51" s="24"/>
      <c r="RO51" s="24"/>
      <c r="RP51" s="24"/>
      <c r="RQ51" s="24"/>
      <c r="RR51" s="24"/>
      <c r="RS51" s="24"/>
      <c r="RT51" s="24"/>
      <c r="RU51" s="24"/>
      <c r="RV51" s="24"/>
      <c r="RW51" s="24"/>
      <c r="RX51" s="24"/>
      <c r="RY51" s="24"/>
      <c r="RZ51" s="24"/>
      <c r="SA51" s="24"/>
      <c r="SB51" s="24"/>
      <c r="SC51" s="24"/>
      <c r="SD51" s="24"/>
      <c r="SE51" s="24"/>
      <c r="SF51" s="24"/>
      <c r="SG51" s="24"/>
      <c r="SH51" s="24"/>
      <c r="SI51" s="24"/>
      <c r="SJ51" s="24"/>
      <c r="SK51" s="24"/>
      <c r="SL51" s="24"/>
      <c r="SM51" s="24"/>
      <c r="SN51" s="24"/>
      <c r="SO51" s="24"/>
      <c r="SP51" s="24"/>
      <c r="SQ51" s="24"/>
      <c r="SR51" s="24"/>
      <c r="SS51" s="24"/>
      <c r="ST51" s="24"/>
      <c r="SU51" s="24"/>
      <c r="SV51" s="24"/>
      <c r="SW51" s="24"/>
      <c r="SX51" s="24"/>
      <c r="SY51" s="24"/>
      <c r="SZ51" s="24"/>
      <c r="TA51" s="24"/>
      <c r="TB51" s="24"/>
      <c r="TC51" s="24"/>
      <c r="TD51" s="24"/>
      <c r="TE51" s="24"/>
      <c r="TF51" s="24"/>
      <c r="TG51" s="24"/>
      <c r="TH51" s="24"/>
      <c r="TI51" s="24"/>
      <c r="TJ51" s="24"/>
      <c r="TK51" s="24"/>
      <c r="TL51" s="24"/>
      <c r="TM51" s="24"/>
      <c r="TN51" s="24"/>
      <c r="TO51" s="24"/>
      <c r="TP51" s="24"/>
      <c r="TQ51" s="24"/>
      <c r="TR51" s="24"/>
      <c r="TS51" s="24"/>
      <c r="TT51" s="24"/>
      <c r="TU51" s="24"/>
      <c r="TV51" s="24"/>
      <c r="TW51" s="24"/>
      <c r="TX51" s="24"/>
      <c r="TY51" s="24"/>
      <c r="TZ51" s="24"/>
      <c r="UA51" s="24"/>
      <c r="UB51" s="24"/>
      <c r="UC51" s="24"/>
      <c r="UD51" s="24"/>
      <c r="UE51" s="24"/>
      <c r="UF51" s="24"/>
      <c r="UG51" s="24"/>
      <c r="UH51" s="24"/>
      <c r="UI51" s="24"/>
      <c r="UJ51" s="24"/>
      <c r="UK51" s="24"/>
      <c r="UL51" s="24"/>
      <c r="UM51" s="24"/>
      <c r="UN51" s="24"/>
      <c r="UO51" s="24"/>
      <c r="UP51" s="24"/>
      <c r="UQ51" s="24"/>
      <c r="UR51" s="24"/>
      <c r="US51" s="24"/>
      <c r="UT51" s="24"/>
      <c r="UU51" s="24"/>
      <c r="UV51" s="24"/>
      <c r="UW51" s="24"/>
      <c r="UX51" s="24"/>
      <c r="UY51" s="24"/>
      <c r="UZ51" s="24"/>
      <c r="VA51" s="24"/>
      <c r="VB51" s="24"/>
      <c r="VC51" s="24"/>
      <c r="VD51" s="24"/>
      <c r="VE51" s="24"/>
      <c r="VF51" s="24"/>
      <c r="VG51" s="24"/>
      <c r="VH51" s="24"/>
      <c r="VI51" s="24"/>
      <c r="VJ51" s="24"/>
      <c r="VK51" s="24"/>
      <c r="VL51" s="24"/>
      <c r="VM51" s="24"/>
      <c r="VN51" s="24"/>
      <c r="VO51" s="24"/>
      <c r="VP51" s="24"/>
      <c r="VQ51" s="24"/>
      <c r="VR51" s="24"/>
      <c r="VS51" s="24"/>
      <c r="VT51" s="24"/>
      <c r="VU51" s="24"/>
      <c r="VV51" s="24"/>
      <c r="VW51" s="24"/>
      <c r="VX51" s="24"/>
      <c r="VY51" s="24"/>
      <c r="VZ51" s="24"/>
      <c r="WA51" s="24"/>
      <c r="WB51" s="24"/>
      <c r="WC51" s="24"/>
      <c r="WD51" s="24"/>
      <c r="WE51" s="24"/>
      <c r="WF51" s="24"/>
      <c r="WG51" s="24"/>
      <c r="WH51" s="24"/>
      <c r="WI51" s="24"/>
      <c r="WJ51" s="24"/>
      <c r="WK51" s="24"/>
      <c r="WL51" s="24"/>
      <c r="WM51" s="24"/>
      <c r="WN51" s="24"/>
      <c r="WO51" s="24"/>
      <c r="WP51" s="24"/>
      <c r="WQ51" s="24"/>
      <c r="WR51" s="24"/>
      <c r="WS51" s="24"/>
      <c r="WT51" s="24"/>
      <c r="WU51" s="24"/>
      <c r="WV51" s="24"/>
      <c r="WW51" s="24"/>
      <c r="WX51" s="24"/>
      <c r="WY51" s="24"/>
      <c r="WZ51" s="24"/>
      <c r="XA51" s="24"/>
      <c r="XB51" s="24"/>
      <c r="XC51" s="24"/>
      <c r="XD51" s="24"/>
      <c r="XE51" s="24"/>
      <c r="XF51" s="24"/>
      <c r="XG51" s="24"/>
      <c r="XH51" s="24"/>
      <c r="XI51" s="24"/>
      <c r="XJ51" s="24"/>
      <c r="XK51" s="24"/>
      <c r="XL51" s="24"/>
      <c r="XM51" s="24"/>
      <c r="XN51" s="24"/>
      <c r="XO51" s="24"/>
      <c r="XP51" s="24"/>
      <c r="XQ51" s="24"/>
      <c r="XR51" s="24"/>
      <c r="XS51" s="24"/>
      <c r="XT51" s="24"/>
      <c r="XU51" s="24"/>
      <c r="XV51" s="24"/>
      <c r="XW51" s="24"/>
      <c r="XX51" s="24"/>
      <c r="XY51" s="24"/>
      <c r="XZ51" s="24"/>
      <c r="YA51" s="24"/>
      <c r="YB51" s="24"/>
      <c r="YC51" s="24"/>
      <c r="YD51" s="24"/>
      <c r="YE51" s="24"/>
      <c r="YF51" s="24"/>
      <c r="YG51" s="24"/>
      <c r="YH51" s="24"/>
      <c r="YI51" s="24"/>
      <c r="YJ51" s="24"/>
      <c r="YK51" s="24"/>
      <c r="YL51" s="24"/>
      <c r="YM51" s="24"/>
      <c r="YN51" s="24"/>
      <c r="YO51" s="24"/>
      <c r="YP51" s="24"/>
      <c r="YQ51" s="24"/>
      <c r="YR51" s="24"/>
      <c r="YS51" s="24"/>
      <c r="YT51" s="24"/>
      <c r="YU51" s="24"/>
      <c r="YV51" s="24"/>
      <c r="YW51" s="24"/>
      <c r="YX51" s="24"/>
      <c r="YY51" s="24"/>
      <c r="YZ51" s="24"/>
      <c r="ZA51" s="24"/>
      <c r="ZB51" s="24"/>
      <c r="ZC51" s="24"/>
      <c r="ZD51" s="24"/>
      <c r="ZE51" s="24"/>
      <c r="ZF51" s="24"/>
      <c r="ZG51" s="24"/>
      <c r="ZH51" s="24"/>
      <c r="ZI51" s="24"/>
      <c r="ZJ51" s="24"/>
      <c r="ZK51" s="24"/>
      <c r="ZL51" s="24"/>
      <c r="ZM51" s="24"/>
      <c r="ZN51" s="24"/>
      <c r="ZO51" s="24"/>
      <c r="ZP51" s="24"/>
      <c r="ZQ51" s="24"/>
      <c r="ZR51" s="24"/>
      <c r="ZS51" s="24"/>
      <c r="ZT51" s="24"/>
      <c r="ZU51" s="24"/>
      <c r="ZV51" s="24"/>
      <c r="ZW51" s="24"/>
      <c r="ZX51" s="24"/>
      <c r="ZY51" s="24"/>
      <c r="ZZ51" s="24"/>
      <c r="AAA51" s="24"/>
      <c r="AAB51" s="24"/>
      <c r="AAC51" s="24"/>
      <c r="AAD51" s="24"/>
      <c r="AAE51" s="24"/>
      <c r="AAF51" s="24"/>
      <c r="AAG51" s="24"/>
      <c r="AAH51" s="24"/>
      <c r="AAI51" s="24"/>
      <c r="AAJ51" s="24"/>
      <c r="AAK51" s="24"/>
      <c r="AAL51" s="24"/>
      <c r="AAM51" s="24"/>
      <c r="AAN51" s="24"/>
      <c r="AAO51" s="24"/>
      <c r="AAP51" s="24"/>
      <c r="AAQ51" s="24"/>
      <c r="AAR51" s="24"/>
      <c r="AAS51" s="24"/>
      <c r="AAT51" s="24"/>
      <c r="AAU51" s="24"/>
      <c r="AAV51" s="24"/>
      <c r="AAW51" s="24"/>
      <c r="AAX51" s="24"/>
      <c r="AAY51" s="24"/>
      <c r="AAZ51" s="24"/>
      <c r="ABA51" s="24"/>
      <c r="ABB51" s="24"/>
      <c r="ABC51" s="24"/>
      <c r="ABD51" s="24"/>
      <c r="ABE51" s="24"/>
      <c r="ABF51" s="24"/>
      <c r="ABG51" s="24"/>
      <c r="ABH51" s="24"/>
      <c r="ABI51" s="24"/>
      <c r="ABJ51" s="24"/>
      <c r="ABK51" s="24"/>
      <c r="ABL51" s="24"/>
      <c r="ABM51" s="24"/>
      <c r="ABN51" s="24"/>
      <c r="ABO51" s="24"/>
      <c r="ABP51" s="24"/>
      <c r="ABQ51" s="24"/>
      <c r="ABR51" s="24"/>
      <c r="ABS51" s="24"/>
      <c r="ABT51" s="24"/>
      <c r="ABU51" s="24"/>
      <c r="ABV51" s="24"/>
      <c r="ABW51" s="24"/>
      <c r="ABX51" s="24"/>
      <c r="ABY51" s="24"/>
      <c r="ABZ51" s="24"/>
      <c r="ACA51" s="24"/>
      <c r="ACB51" s="24"/>
      <c r="ACC51" s="24"/>
      <c r="ACD51" s="24"/>
      <c r="ACE51" s="24"/>
      <c r="ACF51" s="24"/>
      <c r="ACG51" s="24"/>
      <c r="ACH51" s="24"/>
      <c r="ACI51" s="24"/>
      <c r="ACJ51" s="24"/>
      <c r="ACK51" s="24"/>
      <c r="ACL51" s="24"/>
      <c r="ACM51" s="24"/>
      <c r="ACN51" s="24"/>
      <c r="ACO51" s="24"/>
      <c r="ACP51" s="24"/>
      <c r="ACQ51" s="24"/>
      <c r="ACR51" s="24"/>
      <c r="ACS51" s="24"/>
      <c r="ACT51" s="24"/>
      <c r="ACU51" s="24"/>
      <c r="ACV51" s="24"/>
      <c r="ACW51" s="24"/>
      <c r="ACX51" s="24"/>
      <c r="ACY51" s="24"/>
      <c r="ACZ51" s="24"/>
      <c r="ADA51" s="24"/>
      <c r="ADB51" s="24"/>
      <c r="ADC51" s="24"/>
      <c r="ADD51" s="24"/>
      <c r="ADE51" s="24"/>
      <c r="ADF51" s="24"/>
      <c r="ADG51" s="24"/>
      <c r="ADH51" s="24"/>
      <c r="ADI51" s="24"/>
      <c r="ADJ51" s="24"/>
      <c r="ADK51" s="24"/>
      <c r="ADL51" s="24"/>
      <c r="ADM51" s="24"/>
      <c r="ADN51" s="24"/>
      <c r="ADO51" s="24"/>
      <c r="ADP51" s="24"/>
      <c r="ADQ51" s="24"/>
      <c r="ADR51" s="24"/>
      <c r="ADS51" s="24"/>
      <c r="ADT51" s="24"/>
      <c r="ADU51" s="24"/>
      <c r="ADV51" s="24"/>
      <c r="ADW51" s="24"/>
      <c r="ADX51" s="24"/>
      <c r="ADY51" s="24"/>
      <c r="ADZ51" s="24"/>
      <c r="AEA51" s="24"/>
      <c r="AEB51" s="24"/>
      <c r="AEC51" s="24"/>
      <c r="AED51" s="24"/>
      <c r="AEE51" s="24"/>
      <c r="AEF51" s="24"/>
      <c r="AEG51" s="24"/>
      <c r="AEH51" s="24"/>
      <c r="AEI51" s="24"/>
      <c r="AEJ51" s="24"/>
      <c r="AEK51" s="24"/>
      <c r="AEL51" s="24"/>
      <c r="AEM51" s="24"/>
      <c r="AEN51" s="24"/>
      <c r="AEO51" s="24"/>
      <c r="AEP51" s="24"/>
      <c r="AEQ51" s="24"/>
      <c r="AER51" s="24"/>
      <c r="AES51" s="24"/>
      <c r="AET51" s="24"/>
      <c r="AEU51" s="24"/>
      <c r="AEV51" s="24"/>
      <c r="AEW51" s="24"/>
      <c r="AEX51" s="24"/>
      <c r="AEY51" s="24"/>
      <c r="AEZ51" s="24"/>
      <c r="AFA51" s="24"/>
      <c r="AFB51" s="24"/>
      <c r="AFC51" s="24"/>
      <c r="AFD51" s="24"/>
      <c r="AFE51" s="24"/>
      <c r="AFF51" s="24"/>
      <c r="AFG51" s="24"/>
      <c r="AFH51" s="24"/>
      <c r="AFI51" s="24"/>
      <c r="AFJ51" s="24"/>
      <c r="AFK51" s="24"/>
      <c r="AFL51" s="24"/>
      <c r="AFM51" s="24"/>
      <c r="AFN51" s="24"/>
      <c r="AFO51" s="24"/>
      <c r="AFP51" s="24"/>
      <c r="AFQ51" s="24"/>
      <c r="AFR51" s="24"/>
      <c r="AFS51" s="24"/>
      <c r="AFT51" s="24"/>
      <c r="AFU51" s="24"/>
      <c r="AFV51" s="24"/>
      <c r="AFW51" s="24"/>
      <c r="AFX51" s="24"/>
      <c r="AFY51" s="24"/>
      <c r="AFZ51" s="24"/>
      <c r="AGA51" s="24"/>
      <c r="AGB51" s="24"/>
      <c r="AGC51" s="24"/>
      <c r="AGD51" s="24"/>
      <c r="AGE51" s="24"/>
      <c r="AGF51" s="24"/>
      <c r="AGG51" s="24"/>
      <c r="AGH51" s="24"/>
      <c r="AGI51" s="24"/>
      <c r="AGJ51" s="24"/>
      <c r="AGK51" s="24"/>
      <c r="AGL51" s="24"/>
      <c r="AGM51" s="24"/>
      <c r="AGN51" s="24"/>
      <c r="AGO51" s="24"/>
      <c r="AGP51" s="24"/>
      <c r="AGQ51" s="24"/>
      <c r="AGR51" s="24"/>
      <c r="AGS51" s="24"/>
      <c r="AGT51" s="24"/>
      <c r="AGU51" s="24"/>
      <c r="AGV51" s="24"/>
      <c r="AGW51" s="24"/>
      <c r="AGX51" s="24"/>
      <c r="AGY51" s="24"/>
      <c r="AGZ51" s="24"/>
      <c r="AHA51" s="24"/>
      <c r="AHB51" s="24"/>
      <c r="AHC51" s="24"/>
      <c r="AHD51" s="24"/>
      <c r="AHE51" s="24"/>
      <c r="AHF51" s="24"/>
      <c r="AHG51" s="24"/>
      <c r="AHH51" s="24"/>
      <c r="AHI51" s="24"/>
      <c r="AHJ51" s="24"/>
      <c r="AHK51" s="24"/>
      <c r="AHL51" s="24"/>
      <c r="AHM51" s="24"/>
      <c r="AHN51" s="24"/>
      <c r="AHO51" s="24"/>
      <c r="AHP51" s="24"/>
      <c r="AHQ51" s="24"/>
      <c r="AHR51" s="24"/>
      <c r="AHS51" s="24"/>
      <c r="AHT51" s="24"/>
      <c r="AHU51" s="24"/>
      <c r="AHV51" s="24"/>
      <c r="AHW51" s="24"/>
      <c r="AHX51" s="24"/>
      <c r="AHY51" s="24"/>
      <c r="AHZ51" s="24"/>
      <c r="AIA51" s="24"/>
      <c r="AIB51" s="24"/>
      <c r="AIC51" s="24"/>
      <c r="AID51" s="24"/>
      <c r="AIE51" s="24"/>
      <c r="AIF51" s="24"/>
      <c r="AIG51" s="24"/>
      <c r="AIH51" s="24"/>
      <c r="AII51" s="24"/>
      <c r="AIJ51" s="24"/>
      <c r="AIK51" s="24"/>
      <c r="AIL51" s="24"/>
      <c r="AIM51" s="24"/>
      <c r="AIN51" s="24"/>
      <c r="AIO51" s="24"/>
      <c r="AIP51" s="24"/>
      <c r="AIQ51" s="24"/>
      <c r="AIR51" s="24"/>
      <c r="AIS51" s="24"/>
      <c r="AIT51" s="24"/>
      <c r="AIU51" s="24"/>
      <c r="AIV51" s="24"/>
      <c r="AIW51" s="24"/>
      <c r="AIX51" s="24"/>
      <c r="AIY51" s="24"/>
      <c r="AIZ51" s="24"/>
      <c r="AJA51" s="24"/>
      <c r="AJB51" s="24"/>
      <c r="AJC51" s="24"/>
      <c r="AJD51" s="24"/>
      <c r="AJE51" s="24"/>
      <c r="AJF51" s="24"/>
      <c r="AJG51" s="24"/>
      <c r="AJH51" s="24"/>
      <c r="AJI51" s="24"/>
      <c r="AJJ51" s="24"/>
      <c r="AJK51" s="24"/>
      <c r="AJL51" s="24"/>
      <c r="AJM51" s="24"/>
      <c r="AJN51" s="24"/>
      <c r="AJO51" s="24"/>
      <c r="AJP51" s="24"/>
      <c r="AJQ51" s="24"/>
      <c r="AJR51" s="24"/>
      <c r="AJS51" s="24"/>
      <c r="AJT51" s="24"/>
      <c r="AJU51" s="24"/>
      <c r="AJV51" s="24"/>
      <c r="AJW51" s="24"/>
      <c r="AJX51" s="24"/>
      <c r="AJY51" s="24"/>
      <c r="AJZ51" s="24"/>
      <c r="AKA51" s="24"/>
      <c r="AKB51" s="24"/>
      <c r="AKC51" s="24"/>
      <c r="AKD51" s="24"/>
      <c r="AKE51" s="24"/>
      <c r="AKF51" s="24"/>
      <c r="AKG51" s="24"/>
      <c r="AKH51" s="24"/>
      <c r="AKI51" s="24"/>
      <c r="AKJ51" s="24"/>
      <c r="AKK51" s="24"/>
      <c r="AKL51" s="24"/>
      <c r="AKM51" s="24"/>
      <c r="AKN51" s="24"/>
      <c r="AKO51" s="24"/>
      <c r="AKP51" s="24"/>
      <c r="AKQ51" s="24"/>
      <c r="AKR51" s="24"/>
      <c r="AKS51" s="24"/>
      <c r="AKT51" s="24"/>
      <c r="AKU51" s="24"/>
      <c r="AKV51" s="24"/>
      <c r="AKW51" s="24"/>
      <c r="AKX51" s="24"/>
      <c r="AKY51" s="24"/>
      <c r="AKZ51" s="24"/>
      <c r="ALA51" s="24"/>
      <c r="ALB51" s="24"/>
      <c r="ALC51" s="24"/>
      <c r="ALD51" s="24"/>
      <c r="ALE51" s="24"/>
      <c r="ALF51" s="24"/>
      <c r="ALG51" s="24"/>
      <c r="ALH51" s="24"/>
      <c r="ALI51" s="24"/>
      <c r="ALJ51" s="24"/>
      <c r="ALK51" s="24"/>
      <c r="ALL51" s="24"/>
      <c r="ALM51" s="24"/>
      <c r="ALN51" s="24"/>
      <c r="ALO51" s="24"/>
      <c r="ALP51" s="24"/>
      <c r="ALQ51" s="24"/>
      <c r="ALR51" s="24"/>
      <c r="ALS51" s="24"/>
      <c r="ALT51" s="24"/>
      <c r="ALU51" s="24"/>
      <c r="ALV51" s="24"/>
      <c r="ALW51" s="24"/>
      <c r="ALX51" s="24"/>
      <c r="ALY51" s="24"/>
      <c r="ALZ51" s="24"/>
      <c r="AMA51" s="24"/>
      <c r="AMB51" s="24"/>
      <c r="AMC51" s="24"/>
      <c r="AMD51" s="24"/>
      <c r="AME51" s="24"/>
      <c r="AMF51" s="24"/>
      <c r="AMG51" s="24"/>
      <c r="AMH51" s="24"/>
      <c r="AMI51" s="24"/>
      <c r="AMJ51" s="24"/>
      <c r="AMK51" s="24"/>
    </row>
    <row r="52" spans="1:1025" s="26" customFormat="1" ht="15" customHeight="1">
      <c r="A52" s="25" t="s">
        <v>13</v>
      </c>
      <c r="B52" s="387" t="s">
        <v>36</v>
      </c>
      <c r="C52" s="388"/>
      <c r="D52" s="389"/>
      <c r="E52" s="390">
        <v>1.4999999999999999E-2</v>
      </c>
      <c r="F52" s="391"/>
      <c r="G52" s="205">
        <f>ROUND((G34+G42)*E52,2)</f>
        <v>55.45</v>
      </c>
      <c r="H52" s="86">
        <v>0.03</v>
      </c>
      <c r="I52" s="90">
        <v>1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  <c r="MN52" s="24"/>
      <c r="MO52" s="24"/>
      <c r="MP52" s="24"/>
      <c r="MQ52" s="24"/>
      <c r="MR52" s="24"/>
      <c r="MS52" s="24"/>
      <c r="MT52" s="24"/>
      <c r="MU52" s="24"/>
      <c r="MV52" s="24"/>
      <c r="MW52" s="24"/>
      <c r="MX52" s="24"/>
      <c r="MY52" s="24"/>
      <c r="MZ52" s="24"/>
      <c r="NA52" s="24"/>
      <c r="NB52" s="24"/>
      <c r="NC52" s="24"/>
      <c r="ND52" s="24"/>
      <c r="NE52" s="24"/>
      <c r="NF52" s="24"/>
      <c r="NG52" s="24"/>
      <c r="NH52" s="24"/>
      <c r="NI52" s="24"/>
      <c r="NJ52" s="24"/>
      <c r="NK52" s="24"/>
      <c r="NL52" s="24"/>
      <c r="NM52" s="24"/>
      <c r="NN52" s="24"/>
      <c r="NO52" s="24"/>
      <c r="NP52" s="24"/>
      <c r="NQ52" s="24"/>
      <c r="NR52" s="24"/>
      <c r="NS52" s="24"/>
      <c r="NT52" s="24"/>
      <c r="NU52" s="24"/>
      <c r="NV52" s="24"/>
      <c r="NW52" s="24"/>
      <c r="NX52" s="24"/>
      <c r="NY52" s="24"/>
      <c r="NZ52" s="24"/>
      <c r="OA52" s="24"/>
      <c r="OB52" s="24"/>
      <c r="OC52" s="24"/>
      <c r="OD52" s="24"/>
      <c r="OE52" s="24"/>
      <c r="OF52" s="24"/>
      <c r="OG52" s="24"/>
      <c r="OH52" s="24"/>
      <c r="OI52" s="24"/>
      <c r="OJ52" s="24"/>
      <c r="OK52" s="24"/>
      <c r="OL52" s="24"/>
      <c r="OM52" s="24"/>
      <c r="ON52" s="24"/>
      <c r="OO52" s="24"/>
      <c r="OP52" s="24"/>
      <c r="OQ52" s="24"/>
      <c r="OR52" s="24"/>
      <c r="OS52" s="24"/>
      <c r="OT52" s="24"/>
      <c r="OU52" s="24"/>
      <c r="OV52" s="24"/>
      <c r="OW52" s="24"/>
      <c r="OX52" s="24"/>
      <c r="OY52" s="24"/>
      <c r="OZ52" s="24"/>
      <c r="PA52" s="24"/>
      <c r="PB52" s="24"/>
      <c r="PC52" s="24"/>
      <c r="PD52" s="24"/>
      <c r="PE52" s="24"/>
      <c r="PF52" s="24"/>
      <c r="PG52" s="24"/>
      <c r="PH52" s="24"/>
      <c r="PI52" s="24"/>
      <c r="PJ52" s="24"/>
      <c r="PK52" s="24"/>
      <c r="PL52" s="24"/>
      <c r="PM52" s="24"/>
      <c r="PN52" s="24"/>
      <c r="PO52" s="24"/>
      <c r="PP52" s="24"/>
      <c r="PQ52" s="24"/>
      <c r="PR52" s="24"/>
      <c r="PS52" s="24"/>
      <c r="PT52" s="24"/>
      <c r="PU52" s="24"/>
      <c r="PV52" s="24"/>
      <c r="PW52" s="24"/>
      <c r="PX52" s="24"/>
      <c r="PY52" s="24"/>
      <c r="PZ52" s="24"/>
      <c r="QA52" s="24"/>
      <c r="QB52" s="24"/>
      <c r="QC52" s="24"/>
      <c r="QD52" s="24"/>
      <c r="QE52" s="24"/>
      <c r="QF52" s="24"/>
      <c r="QG52" s="24"/>
      <c r="QH52" s="24"/>
      <c r="QI52" s="24"/>
      <c r="QJ52" s="24"/>
      <c r="QK52" s="24"/>
      <c r="QL52" s="24"/>
      <c r="QM52" s="24"/>
      <c r="QN52" s="24"/>
      <c r="QO52" s="24"/>
      <c r="QP52" s="24"/>
      <c r="QQ52" s="24"/>
      <c r="QR52" s="24"/>
      <c r="QS52" s="24"/>
      <c r="QT52" s="24"/>
      <c r="QU52" s="24"/>
      <c r="QV52" s="24"/>
      <c r="QW52" s="24"/>
      <c r="QX52" s="24"/>
      <c r="QY52" s="24"/>
      <c r="QZ52" s="24"/>
      <c r="RA52" s="24"/>
      <c r="RB52" s="24"/>
      <c r="RC52" s="24"/>
      <c r="RD52" s="24"/>
      <c r="RE52" s="24"/>
      <c r="RF52" s="24"/>
      <c r="RG52" s="24"/>
      <c r="RH52" s="24"/>
      <c r="RI52" s="24"/>
      <c r="RJ52" s="24"/>
      <c r="RK52" s="24"/>
      <c r="RL52" s="24"/>
      <c r="RM52" s="24"/>
      <c r="RN52" s="24"/>
      <c r="RO52" s="24"/>
      <c r="RP52" s="24"/>
      <c r="RQ52" s="24"/>
      <c r="RR52" s="24"/>
      <c r="RS52" s="24"/>
      <c r="RT52" s="24"/>
      <c r="RU52" s="24"/>
      <c r="RV52" s="24"/>
      <c r="RW52" s="24"/>
      <c r="RX52" s="24"/>
      <c r="RY52" s="24"/>
      <c r="RZ52" s="24"/>
      <c r="SA52" s="24"/>
      <c r="SB52" s="24"/>
      <c r="SC52" s="24"/>
      <c r="SD52" s="24"/>
      <c r="SE52" s="24"/>
      <c r="SF52" s="24"/>
      <c r="SG52" s="24"/>
      <c r="SH52" s="24"/>
      <c r="SI52" s="24"/>
      <c r="SJ52" s="24"/>
      <c r="SK52" s="24"/>
      <c r="SL52" s="24"/>
      <c r="SM52" s="24"/>
      <c r="SN52" s="24"/>
      <c r="SO52" s="24"/>
      <c r="SP52" s="24"/>
      <c r="SQ52" s="24"/>
      <c r="SR52" s="24"/>
      <c r="SS52" s="24"/>
      <c r="ST52" s="24"/>
      <c r="SU52" s="24"/>
      <c r="SV52" s="24"/>
      <c r="SW52" s="24"/>
      <c r="SX52" s="24"/>
      <c r="SY52" s="24"/>
      <c r="SZ52" s="24"/>
      <c r="TA52" s="24"/>
      <c r="TB52" s="24"/>
      <c r="TC52" s="24"/>
      <c r="TD52" s="24"/>
      <c r="TE52" s="24"/>
      <c r="TF52" s="24"/>
      <c r="TG52" s="24"/>
      <c r="TH52" s="24"/>
      <c r="TI52" s="24"/>
      <c r="TJ52" s="24"/>
      <c r="TK52" s="24"/>
      <c r="TL52" s="24"/>
      <c r="TM52" s="24"/>
      <c r="TN52" s="24"/>
      <c r="TO52" s="24"/>
      <c r="TP52" s="24"/>
      <c r="TQ52" s="24"/>
      <c r="TR52" s="24"/>
      <c r="TS52" s="24"/>
      <c r="TT52" s="24"/>
      <c r="TU52" s="24"/>
      <c r="TV52" s="24"/>
      <c r="TW52" s="24"/>
      <c r="TX52" s="24"/>
      <c r="TY52" s="24"/>
      <c r="TZ52" s="24"/>
      <c r="UA52" s="24"/>
      <c r="UB52" s="24"/>
      <c r="UC52" s="24"/>
      <c r="UD52" s="24"/>
      <c r="UE52" s="24"/>
      <c r="UF52" s="24"/>
      <c r="UG52" s="24"/>
      <c r="UH52" s="24"/>
      <c r="UI52" s="24"/>
      <c r="UJ52" s="24"/>
      <c r="UK52" s="24"/>
      <c r="UL52" s="24"/>
      <c r="UM52" s="24"/>
      <c r="UN52" s="24"/>
      <c r="UO52" s="24"/>
      <c r="UP52" s="24"/>
      <c r="UQ52" s="24"/>
      <c r="UR52" s="24"/>
      <c r="US52" s="24"/>
      <c r="UT52" s="24"/>
      <c r="UU52" s="24"/>
      <c r="UV52" s="24"/>
      <c r="UW52" s="24"/>
      <c r="UX52" s="24"/>
      <c r="UY52" s="24"/>
      <c r="UZ52" s="24"/>
      <c r="VA52" s="24"/>
      <c r="VB52" s="24"/>
      <c r="VC52" s="24"/>
      <c r="VD52" s="24"/>
      <c r="VE52" s="24"/>
      <c r="VF52" s="24"/>
      <c r="VG52" s="24"/>
      <c r="VH52" s="24"/>
      <c r="VI52" s="24"/>
      <c r="VJ52" s="24"/>
      <c r="VK52" s="24"/>
      <c r="VL52" s="24"/>
      <c r="VM52" s="24"/>
      <c r="VN52" s="24"/>
      <c r="VO52" s="24"/>
      <c r="VP52" s="24"/>
      <c r="VQ52" s="24"/>
      <c r="VR52" s="24"/>
      <c r="VS52" s="24"/>
      <c r="VT52" s="24"/>
      <c r="VU52" s="24"/>
      <c r="VV52" s="24"/>
      <c r="VW52" s="24"/>
      <c r="VX52" s="24"/>
      <c r="VY52" s="24"/>
      <c r="VZ52" s="24"/>
      <c r="WA52" s="24"/>
      <c r="WB52" s="24"/>
      <c r="WC52" s="24"/>
      <c r="WD52" s="24"/>
      <c r="WE52" s="24"/>
      <c r="WF52" s="24"/>
      <c r="WG52" s="24"/>
      <c r="WH52" s="24"/>
      <c r="WI52" s="24"/>
      <c r="WJ52" s="24"/>
      <c r="WK52" s="24"/>
      <c r="WL52" s="24"/>
      <c r="WM52" s="24"/>
      <c r="WN52" s="24"/>
      <c r="WO52" s="24"/>
      <c r="WP52" s="24"/>
      <c r="WQ52" s="24"/>
      <c r="WR52" s="24"/>
      <c r="WS52" s="24"/>
      <c r="WT52" s="24"/>
      <c r="WU52" s="24"/>
      <c r="WV52" s="24"/>
      <c r="WW52" s="24"/>
      <c r="WX52" s="24"/>
      <c r="WY52" s="24"/>
      <c r="WZ52" s="24"/>
      <c r="XA52" s="24"/>
      <c r="XB52" s="24"/>
      <c r="XC52" s="24"/>
      <c r="XD52" s="24"/>
      <c r="XE52" s="24"/>
      <c r="XF52" s="24"/>
      <c r="XG52" s="24"/>
      <c r="XH52" s="24"/>
      <c r="XI52" s="24"/>
      <c r="XJ52" s="24"/>
      <c r="XK52" s="24"/>
      <c r="XL52" s="24"/>
      <c r="XM52" s="24"/>
      <c r="XN52" s="24"/>
      <c r="XO52" s="24"/>
      <c r="XP52" s="24"/>
      <c r="XQ52" s="24"/>
      <c r="XR52" s="24"/>
      <c r="XS52" s="24"/>
      <c r="XT52" s="24"/>
      <c r="XU52" s="24"/>
      <c r="XV52" s="24"/>
      <c r="XW52" s="24"/>
      <c r="XX52" s="24"/>
      <c r="XY52" s="24"/>
      <c r="XZ52" s="24"/>
      <c r="YA52" s="24"/>
      <c r="YB52" s="24"/>
      <c r="YC52" s="24"/>
      <c r="YD52" s="24"/>
      <c r="YE52" s="24"/>
      <c r="YF52" s="24"/>
      <c r="YG52" s="24"/>
      <c r="YH52" s="24"/>
      <c r="YI52" s="24"/>
      <c r="YJ52" s="24"/>
      <c r="YK52" s="24"/>
      <c r="YL52" s="24"/>
      <c r="YM52" s="24"/>
      <c r="YN52" s="24"/>
      <c r="YO52" s="24"/>
      <c r="YP52" s="24"/>
      <c r="YQ52" s="24"/>
      <c r="YR52" s="24"/>
      <c r="YS52" s="24"/>
      <c r="YT52" s="24"/>
      <c r="YU52" s="24"/>
      <c r="YV52" s="24"/>
      <c r="YW52" s="24"/>
      <c r="YX52" s="24"/>
      <c r="YY52" s="24"/>
      <c r="YZ52" s="24"/>
      <c r="ZA52" s="24"/>
      <c r="ZB52" s="24"/>
      <c r="ZC52" s="24"/>
      <c r="ZD52" s="24"/>
      <c r="ZE52" s="24"/>
      <c r="ZF52" s="24"/>
      <c r="ZG52" s="24"/>
      <c r="ZH52" s="24"/>
      <c r="ZI52" s="24"/>
      <c r="ZJ52" s="24"/>
      <c r="ZK52" s="24"/>
      <c r="ZL52" s="24"/>
      <c r="ZM52" s="24"/>
      <c r="ZN52" s="24"/>
      <c r="ZO52" s="24"/>
      <c r="ZP52" s="24"/>
      <c r="ZQ52" s="24"/>
      <c r="ZR52" s="24"/>
      <c r="ZS52" s="24"/>
      <c r="ZT52" s="24"/>
      <c r="ZU52" s="24"/>
      <c r="ZV52" s="24"/>
      <c r="ZW52" s="24"/>
      <c r="ZX52" s="24"/>
      <c r="ZY52" s="24"/>
      <c r="ZZ52" s="24"/>
      <c r="AAA52" s="24"/>
      <c r="AAB52" s="24"/>
      <c r="AAC52" s="24"/>
      <c r="AAD52" s="24"/>
      <c r="AAE52" s="24"/>
      <c r="AAF52" s="24"/>
      <c r="AAG52" s="24"/>
      <c r="AAH52" s="24"/>
      <c r="AAI52" s="24"/>
      <c r="AAJ52" s="24"/>
      <c r="AAK52" s="24"/>
      <c r="AAL52" s="24"/>
      <c r="AAM52" s="24"/>
      <c r="AAN52" s="24"/>
      <c r="AAO52" s="24"/>
      <c r="AAP52" s="24"/>
      <c r="AAQ52" s="24"/>
      <c r="AAR52" s="24"/>
      <c r="AAS52" s="24"/>
      <c r="AAT52" s="24"/>
      <c r="AAU52" s="24"/>
      <c r="AAV52" s="24"/>
      <c r="AAW52" s="24"/>
      <c r="AAX52" s="24"/>
      <c r="AAY52" s="24"/>
      <c r="AAZ52" s="24"/>
      <c r="ABA52" s="24"/>
      <c r="ABB52" s="24"/>
      <c r="ABC52" s="24"/>
      <c r="ABD52" s="24"/>
      <c r="ABE52" s="24"/>
      <c r="ABF52" s="24"/>
      <c r="ABG52" s="24"/>
      <c r="ABH52" s="24"/>
      <c r="ABI52" s="24"/>
      <c r="ABJ52" s="24"/>
      <c r="ABK52" s="24"/>
      <c r="ABL52" s="24"/>
      <c r="ABM52" s="24"/>
      <c r="ABN52" s="24"/>
      <c r="ABO52" s="24"/>
      <c r="ABP52" s="24"/>
      <c r="ABQ52" s="24"/>
      <c r="ABR52" s="24"/>
      <c r="ABS52" s="24"/>
      <c r="ABT52" s="24"/>
      <c r="ABU52" s="24"/>
      <c r="ABV52" s="24"/>
      <c r="ABW52" s="24"/>
      <c r="ABX52" s="24"/>
      <c r="ABY52" s="24"/>
      <c r="ABZ52" s="24"/>
      <c r="ACA52" s="24"/>
      <c r="ACB52" s="24"/>
      <c r="ACC52" s="24"/>
      <c r="ACD52" s="24"/>
      <c r="ACE52" s="24"/>
      <c r="ACF52" s="24"/>
      <c r="ACG52" s="24"/>
      <c r="ACH52" s="24"/>
      <c r="ACI52" s="24"/>
      <c r="ACJ52" s="24"/>
      <c r="ACK52" s="24"/>
      <c r="ACL52" s="24"/>
      <c r="ACM52" s="24"/>
      <c r="ACN52" s="24"/>
      <c r="ACO52" s="24"/>
      <c r="ACP52" s="24"/>
      <c r="ACQ52" s="24"/>
      <c r="ACR52" s="24"/>
      <c r="ACS52" s="24"/>
      <c r="ACT52" s="24"/>
      <c r="ACU52" s="24"/>
      <c r="ACV52" s="24"/>
      <c r="ACW52" s="24"/>
      <c r="ACX52" s="24"/>
      <c r="ACY52" s="24"/>
      <c r="ACZ52" s="24"/>
      <c r="ADA52" s="24"/>
      <c r="ADB52" s="24"/>
      <c r="ADC52" s="24"/>
      <c r="ADD52" s="24"/>
      <c r="ADE52" s="24"/>
      <c r="ADF52" s="24"/>
      <c r="ADG52" s="24"/>
      <c r="ADH52" s="24"/>
      <c r="ADI52" s="24"/>
      <c r="ADJ52" s="24"/>
      <c r="ADK52" s="24"/>
      <c r="ADL52" s="24"/>
      <c r="ADM52" s="24"/>
      <c r="ADN52" s="24"/>
      <c r="ADO52" s="24"/>
      <c r="ADP52" s="24"/>
      <c r="ADQ52" s="24"/>
      <c r="ADR52" s="24"/>
      <c r="ADS52" s="24"/>
      <c r="ADT52" s="24"/>
      <c r="ADU52" s="24"/>
      <c r="ADV52" s="24"/>
      <c r="ADW52" s="24"/>
      <c r="ADX52" s="24"/>
      <c r="ADY52" s="24"/>
      <c r="ADZ52" s="24"/>
      <c r="AEA52" s="24"/>
      <c r="AEB52" s="24"/>
      <c r="AEC52" s="24"/>
      <c r="AED52" s="24"/>
      <c r="AEE52" s="24"/>
      <c r="AEF52" s="24"/>
      <c r="AEG52" s="24"/>
      <c r="AEH52" s="24"/>
      <c r="AEI52" s="24"/>
      <c r="AEJ52" s="24"/>
      <c r="AEK52" s="24"/>
      <c r="AEL52" s="24"/>
      <c r="AEM52" s="24"/>
      <c r="AEN52" s="24"/>
      <c r="AEO52" s="24"/>
      <c r="AEP52" s="24"/>
      <c r="AEQ52" s="24"/>
      <c r="AER52" s="24"/>
      <c r="AES52" s="24"/>
      <c r="AET52" s="24"/>
      <c r="AEU52" s="24"/>
      <c r="AEV52" s="24"/>
      <c r="AEW52" s="24"/>
      <c r="AEX52" s="24"/>
      <c r="AEY52" s="24"/>
      <c r="AEZ52" s="24"/>
      <c r="AFA52" s="24"/>
      <c r="AFB52" s="24"/>
      <c r="AFC52" s="24"/>
      <c r="AFD52" s="24"/>
      <c r="AFE52" s="24"/>
      <c r="AFF52" s="24"/>
      <c r="AFG52" s="24"/>
      <c r="AFH52" s="24"/>
      <c r="AFI52" s="24"/>
      <c r="AFJ52" s="24"/>
      <c r="AFK52" s="24"/>
      <c r="AFL52" s="24"/>
      <c r="AFM52" s="24"/>
      <c r="AFN52" s="24"/>
      <c r="AFO52" s="24"/>
      <c r="AFP52" s="24"/>
      <c r="AFQ52" s="24"/>
      <c r="AFR52" s="24"/>
      <c r="AFS52" s="24"/>
      <c r="AFT52" s="24"/>
      <c r="AFU52" s="24"/>
      <c r="AFV52" s="24"/>
      <c r="AFW52" s="24"/>
      <c r="AFX52" s="24"/>
      <c r="AFY52" s="24"/>
      <c r="AFZ52" s="24"/>
      <c r="AGA52" s="24"/>
      <c r="AGB52" s="24"/>
      <c r="AGC52" s="24"/>
      <c r="AGD52" s="24"/>
      <c r="AGE52" s="24"/>
      <c r="AGF52" s="24"/>
      <c r="AGG52" s="24"/>
      <c r="AGH52" s="24"/>
      <c r="AGI52" s="24"/>
      <c r="AGJ52" s="24"/>
      <c r="AGK52" s="24"/>
      <c r="AGL52" s="24"/>
      <c r="AGM52" s="24"/>
      <c r="AGN52" s="24"/>
      <c r="AGO52" s="24"/>
      <c r="AGP52" s="24"/>
      <c r="AGQ52" s="24"/>
      <c r="AGR52" s="24"/>
      <c r="AGS52" s="24"/>
      <c r="AGT52" s="24"/>
      <c r="AGU52" s="24"/>
      <c r="AGV52" s="24"/>
      <c r="AGW52" s="24"/>
      <c r="AGX52" s="24"/>
      <c r="AGY52" s="24"/>
      <c r="AGZ52" s="24"/>
      <c r="AHA52" s="24"/>
      <c r="AHB52" s="24"/>
      <c r="AHC52" s="24"/>
      <c r="AHD52" s="24"/>
      <c r="AHE52" s="24"/>
      <c r="AHF52" s="24"/>
      <c r="AHG52" s="24"/>
      <c r="AHH52" s="24"/>
      <c r="AHI52" s="24"/>
      <c r="AHJ52" s="24"/>
      <c r="AHK52" s="24"/>
      <c r="AHL52" s="24"/>
      <c r="AHM52" s="24"/>
      <c r="AHN52" s="24"/>
      <c r="AHO52" s="24"/>
      <c r="AHP52" s="24"/>
      <c r="AHQ52" s="24"/>
      <c r="AHR52" s="24"/>
      <c r="AHS52" s="24"/>
      <c r="AHT52" s="24"/>
      <c r="AHU52" s="24"/>
      <c r="AHV52" s="24"/>
      <c r="AHW52" s="24"/>
      <c r="AHX52" s="24"/>
      <c r="AHY52" s="24"/>
      <c r="AHZ52" s="24"/>
      <c r="AIA52" s="24"/>
      <c r="AIB52" s="24"/>
      <c r="AIC52" s="24"/>
      <c r="AID52" s="24"/>
      <c r="AIE52" s="24"/>
      <c r="AIF52" s="24"/>
      <c r="AIG52" s="24"/>
      <c r="AIH52" s="24"/>
      <c r="AII52" s="24"/>
      <c r="AIJ52" s="24"/>
      <c r="AIK52" s="24"/>
      <c r="AIL52" s="24"/>
      <c r="AIM52" s="24"/>
      <c r="AIN52" s="24"/>
      <c r="AIO52" s="24"/>
      <c r="AIP52" s="24"/>
      <c r="AIQ52" s="24"/>
      <c r="AIR52" s="24"/>
      <c r="AIS52" s="24"/>
      <c r="AIT52" s="24"/>
      <c r="AIU52" s="24"/>
      <c r="AIV52" s="24"/>
      <c r="AIW52" s="24"/>
      <c r="AIX52" s="24"/>
      <c r="AIY52" s="24"/>
      <c r="AIZ52" s="24"/>
      <c r="AJA52" s="24"/>
      <c r="AJB52" s="24"/>
      <c r="AJC52" s="24"/>
      <c r="AJD52" s="24"/>
      <c r="AJE52" s="24"/>
      <c r="AJF52" s="24"/>
      <c r="AJG52" s="24"/>
      <c r="AJH52" s="24"/>
      <c r="AJI52" s="24"/>
      <c r="AJJ52" s="24"/>
      <c r="AJK52" s="24"/>
      <c r="AJL52" s="24"/>
      <c r="AJM52" s="24"/>
      <c r="AJN52" s="24"/>
      <c r="AJO52" s="24"/>
      <c r="AJP52" s="24"/>
      <c r="AJQ52" s="24"/>
      <c r="AJR52" s="24"/>
      <c r="AJS52" s="24"/>
      <c r="AJT52" s="24"/>
      <c r="AJU52" s="24"/>
      <c r="AJV52" s="24"/>
      <c r="AJW52" s="24"/>
      <c r="AJX52" s="24"/>
      <c r="AJY52" s="24"/>
      <c r="AJZ52" s="24"/>
      <c r="AKA52" s="24"/>
      <c r="AKB52" s="24"/>
      <c r="AKC52" s="24"/>
      <c r="AKD52" s="24"/>
      <c r="AKE52" s="24"/>
      <c r="AKF52" s="24"/>
      <c r="AKG52" s="24"/>
      <c r="AKH52" s="24"/>
      <c r="AKI52" s="24"/>
      <c r="AKJ52" s="24"/>
      <c r="AKK52" s="24"/>
      <c r="AKL52" s="24"/>
      <c r="AKM52" s="24"/>
      <c r="AKN52" s="24"/>
      <c r="AKO52" s="24"/>
      <c r="AKP52" s="24"/>
      <c r="AKQ52" s="24"/>
      <c r="AKR52" s="24"/>
      <c r="AKS52" s="24"/>
      <c r="AKT52" s="24"/>
      <c r="AKU52" s="24"/>
      <c r="AKV52" s="24"/>
      <c r="AKW52" s="24"/>
      <c r="AKX52" s="24"/>
      <c r="AKY52" s="24"/>
      <c r="AKZ52" s="24"/>
      <c r="ALA52" s="24"/>
      <c r="ALB52" s="24"/>
      <c r="ALC52" s="24"/>
      <c r="ALD52" s="24"/>
      <c r="ALE52" s="24"/>
      <c r="ALF52" s="24"/>
      <c r="ALG52" s="24"/>
      <c r="ALH52" s="24"/>
      <c r="ALI52" s="24"/>
      <c r="ALJ52" s="24"/>
      <c r="ALK52" s="24"/>
      <c r="ALL52" s="24"/>
      <c r="ALM52" s="24"/>
      <c r="ALN52" s="24"/>
      <c r="ALO52" s="24"/>
      <c r="ALP52" s="24"/>
      <c r="ALQ52" s="24"/>
      <c r="ALR52" s="24"/>
      <c r="ALS52" s="24"/>
      <c r="ALT52" s="24"/>
      <c r="ALU52" s="24"/>
      <c r="ALV52" s="24"/>
      <c r="ALW52" s="24"/>
      <c r="ALX52" s="24"/>
      <c r="ALY52" s="24"/>
      <c r="ALZ52" s="24"/>
      <c r="AMA52" s="24"/>
      <c r="AMB52" s="24"/>
      <c r="AMC52" s="24"/>
      <c r="AMD52" s="24"/>
      <c r="AME52" s="24"/>
      <c r="AMF52" s="24"/>
      <c r="AMG52" s="24"/>
      <c r="AMH52" s="24"/>
      <c r="AMI52" s="24"/>
      <c r="AMJ52" s="24"/>
      <c r="AMK52" s="24"/>
    </row>
    <row r="53" spans="1:1025" s="26" customFormat="1" ht="13.5" customHeight="1">
      <c r="A53" s="25" t="s">
        <v>20</v>
      </c>
      <c r="B53" s="387" t="s">
        <v>37</v>
      </c>
      <c r="C53" s="388"/>
      <c r="D53" s="389"/>
      <c r="E53" s="390">
        <v>0.01</v>
      </c>
      <c r="F53" s="391"/>
      <c r="G53" s="204">
        <f>ROUND((G34+G42)*E53,2)</f>
        <v>36.97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  <c r="MN53" s="24"/>
      <c r="MO53" s="24"/>
      <c r="MP53" s="24"/>
      <c r="MQ53" s="24"/>
      <c r="MR53" s="24"/>
      <c r="MS53" s="24"/>
      <c r="MT53" s="24"/>
      <c r="MU53" s="24"/>
      <c r="MV53" s="24"/>
      <c r="MW53" s="24"/>
      <c r="MX53" s="24"/>
      <c r="MY53" s="24"/>
      <c r="MZ53" s="24"/>
      <c r="NA53" s="24"/>
      <c r="NB53" s="24"/>
      <c r="NC53" s="24"/>
      <c r="ND53" s="24"/>
      <c r="NE53" s="24"/>
      <c r="NF53" s="24"/>
      <c r="NG53" s="24"/>
      <c r="NH53" s="24"/>
      <c r="NI53" s="24"/>
      <c r="NJ53" s="24"/>
      <c r="NK53" s="24"/>
      <c r="NL53" s="24"/>
      <c r="NM53" s="24"/>
      <c r="NN53" s="24"/>
      <c r="NO53" s="24"/>
      <c r="NP53" s="24"/>
      <c r="NQ53" s="24"/>
      <c r="NR53" s="24"/>
      <c r="NS53" s="24"/>
      <c r="NT53" s="24"/>
      <c r="NU53" s="24"/>
      <c r="NV53" s="24"/>
      <c r="NW53" s="24"/>
      <c r="NX53" s="24"/>
      <c r="NY53" s="24"/>
      <c r="NZ53" s="24"/>
      <c r="OA53" s="24"/>
      <c r="OB53" s="24"/>
      <c r="OC53" s="24"/>
      <c r="OD53" s="24"/>
      <c r="OE53" s="24"/>
      <c r="OF53" s="24"/>
      <c r="OG53" s="24"/>
      <c r="OH53" s="24"/>
      <c r="OI53" s="24"/>
      <c r="OJ53" s="24"/>
      <c r="OK53" s="24"/>
      <c r="OL53" s="24"/>
      <c r="OM53" s="24"/>
      <c r="ON53" s="24"/>
      <c r="OO53" s="24"/>
      <c r="OP53" s="24"/>
      <c r="OQ53" s="24"/>
      <c r="OR53" s="24"/>
      <c r="OS53" s="24"/>
      <c r="OT53" s="24"/>
      <c r="OU53" s="24"/>
      <c r="OV53" s="24"/>
      <c r="OW53" s="24"/>
      <c r="OX53" s="24"/>
      <c r="OY53" s="24"/>
      <c r="OZ53" s="24"/>
      <c r="PA53" s="24"/>
      <c r="PB53" s="24"/>
      <c r="PC53" s="24"/>
      <c r="PD53" s="24"/>
      <c r="PE53" s="24"/>
      <c r="PF53" s="24"/>
      <c r="PG53" s="24"/>
      <c r="PH53" s="24"/>
      <c r="PI53" s="24"/>
      <c r="PJ53" s="24"/>
      <c r="PK53" s="24"/>
      <c r="PL53" s="24"/>
      <c r="PM53" s="24"/>
      <c r="PN53" s="24"/>
      <c r="PO53" s="24"/>
      <c r="PP53" s="24"/>
      <c r="PQ53" s="24"/>
      <c r="PR53" s="24"/>
      <c r="PS53" s="24"/>
      <c r="PT53" s="24"/>
      <c r="PU53" s="24"/>
      <c r="PV53" s="24"/>
      <c r="PW53" s="24"/>
      <c r="PX53" s="24"/>
      <c r="PY53" s="24"/>
      <c r="PZ53" s="24"/>
      <c r="QA53" s="24"/>
      <c r="QB53" s="24"/>
      <c r="QC53" s="24"/>
      <c r="QD53" s="24"/>
      <c r="QE53" s="24"/>
      <c r="QF53" s="24"/>
      <c r="QG53" s="24"/>
      <c r="QH53" s="24"/>
      <c r="QI53" s="24"/>
      <c r="QJ53" s="24"/>
      <c r="QK53" s="24"/>
      <c r="QL53" s="24"/>
      <c r="QM53" s="24"/>
      <c r="QN53" s="24"/>
      <c r="QO53" s="24"/>
      <c r="QP53" s="24"/>
      <c r="QQ53" s="24"/>
      <c r="QR53" s="24"/>
      <c r="QS53" s="24"/>
      <c r="QT53" s="24"/>
      <c r="QU53" s="24"/>
      <c r="QV53" s="24"/>
      <c r="QW53" s="24"/>
      <c r="QX53" s="24"/>
      <c r="QY53" s="24"/>
      <c r="QZ53" s="24"/>
      <c r="RA53" s="24"/>
      <c r="RB53" s="24"/>
      <c r="RC53" s="24"/>
      <c r="RD53" s="24"/>
      <c r="RE53" s="24"/>
      <c r="RF53" s="24"/>
      <c r="RG53" s="24"/>
      <c r="RH53" s="24"/>
      <c r="RI53" s="24"/>
      <c r="RJ53" s="24"/>
      <c r="RK53" s="24"/>
      <c r="RL53" s="24"/>
      <c r="RM53" s="24"/>
      <c r="RN53" s="24"/>
      <c r="RO53" s="24"/>
      <c r="RP53" s="24"/>
      <c r="RQ53" s="24"/>
      <c r="RR53" s="24"/>
      <c r="RS53" s="24"/>
      <c r="RT53" s="24"/>
      <c r="RU53" s="24"/>
      <c r="RV53" s="24"/>
      <c r="RW53" s="24"/>
      <c r="RX53" s="24"/>
      <c r="RY53" s="24"/>
      <c r="RZ53" s="24"/>
      <c r="SA53" s="24"/>
      <c r="SB53" s="24"/>
      <c r="SC53" s="24"/>
      <c r="SD53" s="24"/>
      <c r="SE53" s="24"/>
      <c r="SF53" s="24"/>
      <c r="SG53" s="24"/>
      <c r="SH53" s="24"/>
      <c r="SI53" s="24"/>
      <c r="SJ53" s="24"/>
      <c r="SK53" s="24"/>
      <c r="SL53" s="24"/>
      <c r="SM53" s="24"/>
      <c r="SN53" s="24"/>
      <c r="SO53" s="24"/>
      <c r="SP53" s="24"/>
      <c r="SQ53" s="24"/>
      <c r="SR53" s="24"/>
      <c r="SS53" s="24"/>
      <c r="ST53" s="24"/>
      <c r="SU53" s="24"/>
      <c r="SV53" s="24"/>
      <c r="SW53" s="24"/>
      <c r="SX53" s="24"/>
      <c r="SY53" s="24"/>
      <c r="SZ53" s="24"/>
      <c r="TA53" s="24"/>
      <c r="TB53" s="24"/>
      <c r="TC53" s="24"/>
      <c r="TD53" s="24"/>
      <c r="TE53" s="24"/>
      <c r="TF53" s="24"/>
      <c r="TG53" s="24"/>
      <c r="TH53" s="24"/>
      <c r="TI53" s="24"/>
      <c r="TJ53" s="24"/>
      <c r="TK53" s="24"/>
      <c r="TL53" s="24"/>
      <c r="TM53" s="24"/>
      <c r="TN53" s="24"/>
      <c r="TO53" s="24"/>
      <c r="TP53" s="24"/>
      <c r="TQ53" s="24"/>
      <c r="TR53" s="24"/>
      <c r="TS53" s="24"/>
      <c r="TT53" s="24"/>
      <c r="TU53" s="24"/>
      <c r="TV53" s="24"/>
      <c r="TW53" s="24"/>
      <c r="TX53" s="24"/>
      <c r="TY53" s="24"/>
      <c r="TZ53" s="24"/>
      <c r="UA53" s="24"/>
      <c r="UB53" s="24"/>
      <c r="UC53" s="24"/>
      <c r="UD53" s="24"/>
      <c r="UE53" s="24"/>
      <c r="UF53" s="24"/>
      <c r="UG53" s="24"/>
      <c r="UH53" s="24"/>
      <c r="UI53" s="24"/>
      <c r="UJ53" s="24"/>
      <c r="UK53" s="24"/>
      <c r="UL53" s="24"/>
      <c r="UM53" s="24"/>
      <c r="UN53" s="24"/>
      <c r="UO53" s="24"/>
      <c r="UP53" s="24"/>
      <c r="UQ53" s="24"/>
      <c r="UR53" s="24"/>
      <c r="US53" s="24"/>
      <c r="UT53" s="24"/>
      <c r="UU53" s="24"/>
      <c r="UV53" s="24"/>
      <c r="UW53" s="24"/>
      <c r="UX53" s="24"/>
      <c r="UY53" s="24"/>
      <c r="UZ53" s="24"/>
      <c r="VA53" s="24"/>
      <c r="VB53" s="24"/>
      <c r="VC53" s="24"/>
      <c r="VD53" s="24"/>
      <c r="VE53" s="24"/>
      <c r="VF53" s="24"/>
      <c r="VG53" s="24"/>
      <c r="VH53" s="24"/>
      <c r="VI53" s="24"/>
      <c r="VJ53" s="24"/>
      <c r="VK53" s="24"/>
      <c r="VL53" s="24"/>
      <c r="VM53" s="24"/>
      <c r="VN53" s="24"/>
      <c r="VO53" s="24"/>
      <c r="VP53" s="24"/>
      <c r="VQ53" s="24"/>
      <c r="VR53" s="24"/>
      <c r="VS53" s="24"/>
      <c r="VT53" s="24"/>
      <c r="VU53" s="24"/>
      <c r="VV53" s="24"/>
      <c r="VW53" s="24"/>
      <c r="VX53" s="24"/>
      <c r="VY53" s="24"/>
      <c r="VZ53" s="24"/>
      <c r="WA53" s="24"/>
      <c r="WB53" s="24"/>
      <c r="WC53" s="24"/>
      <c r="WD53" s="24"/>
      <c r="WE53" s="24"/>
      <c r="WF53" s="24"/>
      <c r="WG53" s="24"/>
      <c r="WH53" s="24"/>
      <c r="WI53" s="24"/>
      <c r="WJ53" s="24"/>
      <c r="WK53" s="24"/>
      <c r="WL53" s="24"/>
      <c r="WM53" s="24"/>
      <c r="WN53" s="24"/>
      <c r="WO53" s="24"/>
      <c r="WP53" s="24"/>
      <c r="WQ53" s="24"/>
      <c r="WR53" s="24"/>
      <c r="WS53" s="24"/>
      <c r="WT53" s="24"/>
      <c r="WU53" s="24"/>
      <c r="WV53" s="24"/>
      <c r="WW53" s="24"/>
      <c r="WX53" s="24"/>
      <c r="WY53" s="24"/>
      <c r="WZ53" s="24"/>
      <c r="XA53" s="24"/>
      <c r="XB53" s="24"/>
      <c r="XC53" s="24"/>
      <c r="XD53" s="24"/>
      <c r="XE53" s="24"/>
      <c r="XF53" s="24"/>
      <c r="XG53" s="24"/>
      <c r="XH53" s="24"/>
      <c r="XI53" s="24"/>
      <c r="XJ53" s="24"/>
      <c r="XK53" s="24"/>
      <c r="XL53" s="24"/>
      <c r="XM53" s="24"/>
      <c r="XN53" s="24"/>
      <c r="XO53" s="24"/>
      <c r="XP53" s="24"/>
      <c r="XQ53" s="24"/>
      <c r="XR53" s="24"/>
      <c r="XS53" s="24"/>
      <c r="XT53" s="24"/>
      <c r="XU53" s="24"/>
      <c r="XV53" s="24"/>
      <c r="XW53" s="24"/>
      <c r="XX53" s="24"/>
      <c r="XY53" s="24"/>
      <c r="XZ53" s="24"/>
      <c r="YA53" s="24"/>
      <c r="YB53" s="24"/>
      <c r="YC53" s="24"/>
      <c r="YD53" s="24"/>
      <c r="YE53" s="24"/>
      <c r="YF53" s="24"/>
      <c r="YG53" s="24"/>
      <c r="YH53" s="24"/>
      <c r="YI53" s="24"/>
      <c r="YJ53" s="24"/>
      <c r="YK53" s="24"/>
      <c r="YL53" s="24"/>
      <c r="YM53" s="24"/>
      <c r="YN53" s="24"/>
      <c r="YO53" s="24"/>
      <c r="YP53" s="24"/>
      <c r="YQ53" s="24"/>
      <c r="YR53" s="24"/>
      <c r="YS53" s="24"/>
      <c r="YT53" s="24"/>
      <c r="YU53" s="24"/>
      <c r="YV53" s="24"/>
      <c r="YW53" s="24"/>
      <c r="YX53" s="24"/>
      <c r="YY53" s="24"/>
      <c r="YZ53" s="24"/>
      <c r="ZA53" s="24"/>
      <c r="ZB53" s="24"/>
      <c r="ZC53" s="24"/>
      <c r="ZD53" s="24"/>
      <c r="ZE53" s="24"/>
      <c r="ZF53" s="24"/>
      <c r="ZG53" s="24"/>
      <c r="ZH53" s="24"/>
      <c r="ZI53" s="24"/>
      <c r="ZJ53" s="24"/>
      <c r="ZK53" s="24"/>
      <c r="ZL53" s="24"/>
      <c r="ZM53" s="24"/>
      <c r="ZN53" s="24"/>
      <c r="ZO53" s="24"/>
      <c r="ZP53" s="24"/>
      <c r="ZQ53" s="24"/>
      <c r="ZR53" s="24"/>
      <c r="ZS53" s="24"/>
      <c r="ZT53" s="24"/>
      <c r="ZU53" s="24"/>
      <c r="ZV53" s="24"/>
      <c r="ZW53" s="24"/>
      <c r="ZX53" s="24"/>
      <c r="ZY53" s="24"/>
      <c r="ZZ53" s="24"/>
      <c r="AAA53" s="24"/>
      <c r="AAB53" s="24"/>
      <c r="AAC53" s="24"/>
      <c r="AAD53" s="24"/>
      <c r="AAE53" s="24"/>
      <c r="AAF53" s="24"/>
      <c r="AAG53" s="24"/>
      <c r="AAH53" s="24"/>
      <c r="AAI53" s="24"/>
      <c r="AAJ53" s="24"/>
      <c r="AAK53" s="24"/>
      <c r="AAL53" s="24"/>
      <c r="AAM53" s="24"/>
      <c r="AAN53" s="24"/>
      <c r="AAO53" s="24"/>
      <c r="AAP53" s="24"/>
      <c r="AAQ53" s="24"/>
      <c r="AAR53" s="24"/>
      <c r="AAS53" s="24"/>
      <c r="AAT53" s="24"/>
      <c r="AAU53" s="24"/>
      <c r="AAV53" s="24"/>
      <c r="AAW53" s="24"/>
      <c r="AAX53" s="24"/>
      <c r="AAY53" s="24"/>
      <c r="AAZ53" s="24"/>
      <c r="ABA53" s="24"/>
      <c r="ABB53" s="24"/>
      <c r="ABC53" s="24"/>
      <c r="ABD53" s="24"/>
      <c r="ABE53" s="24"/>
      <c r="ABF53" s="24"/>
      <c r="ABG53" s="24"/>
      <c r="ABH53" s="24"/>
      <c r="ABI53" s="24"/>
      <c r="ABJ53" s="24"/>
      <c r="ABK53" s="24"/>
      <c r="ABL53" s="24"/>
      <c r="ABM53" s="24"/>
      <c r="ABN53" s="24"/>
      <c r="ABO53" s="24"/>
      <c r="ABP53" s="24"/>
      <c r="ABQ53" s="24"/>
      <c r="ABR53" s="24"/>
      <c r="ABS53" s="24"/>
      <c r="ABT53" s="24"/>
      <c r="ABU53" s="24"/>
      <c r="ABV53" s="24"/>
      <c r="ABW53" s="24"/>
      <c r="ABX53" s="24"/>
      <c r="ABY53" s="24"/>
      <c r="ABZ53" s="24"/>
      <c r="ACA53" s="24"/>
      <c r="ACB53" s="24"/>
      <c r="ACC53" s="24"/>
      <c r="ACD53" s="24"/>
      <c r="ACE53" s="24"/>
      <c r="ACF53" s="24"/>
      <c r="ACG53" s="24"/>
      <c r="ACH53" s="24"/>
      <c r="ACI53" s="24"/>
      <c r="ACJ53" s="24"/>
      <c r="ACK53" s="24"/>
      <c r="ACL53" s="24"/>
      <c r="ACM53" s="24"/>
      <c r="ACN53" s="24"/>
      <c r="ACO53" s="24"/>
      <c r="ACP53" s="24"/>
      <c r="ACQ53" s="24"/>
      <c r="ACR53" s="24"/>
      <c r="ACS53" s="24"/>
      <c r="ACT53" s="24"/>
      <c r="ACU53" s="24"/>
      <c r="ACV53" s="24"/>
      <c r="ACW53" s="24"/>
      <c r="ACX53" s="24"/>
      <c r="ACY53" s="24"/>
      <c r="ACZ53" s="24"/>
      <c r="ADA53" s="24"/>
      <c r="ADB53" s="24"/>
      <c r="ADC53" s="24"/>
      <c r="ADD53" s="24"/>
      <c r="ADE53" s="24"/>
      <c r="ADF53" s="24"/>
      <c r="ADG53" s="24"/>
      <c r="ADH53" s="24"/>
      <c r="ADI53" s="24"/>
      <c r="ADJ53" s="24"/>
      <c r="ADK53" s="24"/>
      <c r="ADL53" s="24"/>
      <c r="ADM53" s="24"/>
      <c r="ADN53" s="24"/>
      <c r="ADO53" s="24"/>
      <c r="ADP53" s="24"/>
      <c r="ADQ53" s="24"/>
      <c r="ADR53" s="24"/>
      <c r="ADS53" s="24"/>
      <c r="ADT53" s="24"/>
      <c r="ADU53" s="24"/>
      <c r="ADV53" s="24"/>
      <c r="ADW53" s="24"/>
      <c r="ADX53" s="24"/>
      <c r="ADY53" s="24"/>
      <c r="ADZ53" s="24"/>
      <c r="AEA53" s="24"/>
      <c r="AEB53" s="24"/>
      <c r="AEC53" s="24"/>
      <c r="AED53" s="24"/>
      <c r="AEE53" s="24"/>
      <c r="AEF53" s="24"/>
      <c r="AEG53" s="24"/>
      <c r="AEH53" s="24"/>
      <c r="AEI53" s="24"/>
      <c r="AEJ53" s="24"/>
      <c r="AEK53" s="24"/>
      <c r="AEL53" s="24"/>
      <c r="AEM53" s="24"/>
      <c r="AEN53" s="24"/>
      <c r="AEO53" s="24"/>
      <c r="AEP53" s="24"/>
      <c r="AEQ53" s="24"/>
      <c r="AER53" s="24"/>
      <c r="AES53" s="24"/>
      <c r="AET53" s="24"/>
      <c r="AEU53" s="24"/>
      <c r="AEV53" s="24"/>
      <c r="AEW53" s="24"/>
      <c r="AEX53" s="24"/>
      <c r="AEY53" s="24"/>
      <c r="AEZ53" s="24"/>
      <c r="AFA53" s="24"/>
      <c r="AFB53" s="24"/>
      <c r="AFC53" s="24"/>
      <c r="AFD53" s="24"/>
      <c r="AFE53" s="24"/>
      <c r="AFF53" s="24"/>
      <c r="AFG53" s="24"/>
      <c r="AFH53" s="24"/>
      <c r="AFI53" s="24"/>
      <c r="AFJ53" s="24"/>
      <c r="AFK53" s="24"/>
      <c r="AFL53" s="24"/>
      <c r="AFM53" s="24"/>
      <c r="AFN53" s="24"/>
      <c r="AFO53" s="24"/>
      <c r="AFP53" s="24"/>
      <c r="AFQ53" s="24"/>
      <c r="AFR53" s="24"/>
      <c r="AFS53" s="24"/>
      <c r="AFT53" s="24"/>
      <c r="AFU53" s="24"/>
      <c r="AFV53" s="24"/>
      <c r="AFW53" s="24"/>
      <c r="AFX53" s="24"/>
      <c r="AFY53" s="24"/>
      <c r="AFZ53" s="24"/>
      <c r="AGA53" s="24"/>
      <c r="AGB53" s="24"/>
      <c r="AGC53" s="24"/>
      <c r="AGD53" s="24"/>
      <c r="AGE53" s="24"/>
      <c r="AGF53" s="24"/>
      <c r="AGG53" s="24"/>
      <c r="AGH53" s="24"/>
      <c r="AGI53" s="24"/>
      <c r="AGJ53" s="24"/>
      <c r="AGK53" s="24"/>
      <c r="AGL53" s="24"/>
      <c r="AGM53" s="24"/>
      <c r="AGN53" s="24"/>
      <c r="AGO53" s="24"/>
      <c r="AGP53" s="24"/>
      <c r="AGQ53" s="24"/>
      <c r="AGR53" s="24"/>
      <c r="AGS53" s="24"/>
      <c r="AGT53" s="24"/>
      <c r="AGU53" s="24"/>
      <c r="AGV53" s="24"/>
      <c r="AGW53" s="24"/>
      <c r="AGX53" s="24"/>
      <c r="AGY53" s="24"/>
      <c r="AGZ53" s="24"/>
      <c r="AHA53" s="24"/>
      <c r="AHB53" s="24"/>
      <c r="AHC53" s="24"/>
      <c r="AHD53" s="24"/>
      <c r="AHE53" s="24"/>
      <c r="AHF53" s="24"/>
      <c r="AHG53" s="24"/>
      <c r="AHH53" s="24"/>
      <c r="AHI53" s="24"/>
      <c r="AHJ53" s="24"/>
      <c r="AHK53" s="24"/>
      <c r="AHL53" s="24"/>
      <c r="AHM53" s="24"/>
      <c r="AHN53" s="24"/>
      <c r="AHO53" s="24"/>
      <c r="AHP53" s="24"/>
      <c r="AHQ53" s="24"/>
      <c r="AHR53" s="24"/>
      <c r="AHS53" s="24"/>
      <c r="AHT53" s="24"/>
      <c r="AHU53" s="24"/>
      <c r="AHV53" s="24"/>
      <c r="AHW53" s="24"/>
      <c r="AHX53" s="24"/>
      <c r="AHY53" s="24"/>
      <c r="AHZ53" s="24"/>
      <c r="AIA53" s="24"/>
      <c r="AIB53" s="24"/>
      <c r="AIC53" s="24"/>
      <c r="AID53" s="24"/>
      <c r="AIE53" s="24"/>
      <c r="AIF53" s="24"/>
      <c r="AIG53" s="24"/>
      <c r="AIH53" s="24"/>
      <c r="AII53" s="24"/>
      <c r="AIJ53" s="24"/>
      <c r="AIK53" s="24"/>
      <c r="AIL53" s="24"/>
      <c r="AIM53" s="24"/>
      <c r="AIN53" s="24"/>
      <c r="AIO53" s="24"/>
      <c r="AIP53" s="24"/>
      <c r="AIQ53" s="24"/>
      <c r="AIR53" s="24"/>
      <c r="AIS53" s="24"/>
      <c r="AIT53" s="24"/>
      <c r="AIU53" s="24"/>
      <c r="AIV53" s="24"/>
      <c r="AIW53" s="24"/>
      <c r="AIX53" s="24"/>
      <c r="AIY53" s="24"/>
      <c r="AIZ53" s="24"/>
      <c r="AJA53" s="24"/>
      <c r="AJB53" s="24"/>
      <c r="AJC53" s="24"/>
      <c r="AJD53" s="24"/>
      <c r="AJE53" s="24"/>
      <c r="AJF53" s="24"/>
      <c r="AJG53" s="24"/>
      <c r="AJH53" s="24"/>
      <c r="AJI53" s="24"/>
      <c r="AJJ53" s="24"/>
      <c r="AJK53" s="24"/>
      <c r="AJL53" s="24"/>
      <c r="AJM53" s="24"/>
      <c r="AJN53" s="24"/>
      <c r="AJO53" s="24"/>
      <c r="AJP53" s="24"/>
      <c r="AJQ53" s="24"/>
      <c r="AJR53" s="24"/>
      <c r="AJS53" s="24"/>
      <c r="AJT53" s="24"/>
      <c r="AJU53" s="24"/>
      <c r="AJV53" s="24"/>
      <c r="AJW53" s="24"/>
      <c r="AJX53" s="24"/>
      <c r="AJY53" s="24"/>
      <c r="AJZ53" s="24"/>
      <c r="AKA53" s="24"/>
      <c r="AKB53" s="24"/>
      <c r="AKC53" s="24"/>
      <c r="AKD53" s="24"/>
      <c r="AKE53" s="24"/>
      <c r="AKF53" s="24"/>
      <c r="AKG53" s="24"/>
      <c r="AKH53" s="24"/>
      <c r="AKI53" s="24"/>
      <c r="AKJ53" s="24"/>
      <c r="AKK53" s="24"/>
      <c r="AKL53" s="24"/>
      <c r="AKM53" s="24"/>
      <c r="AKN53" s="24"/>
      <c r="AKO53" s="24"/>
      <c r="AKP53" s="24"/>
      <c r="AKQ53" s="24"/>
      <c r="AKR53" s="24"/>
      <c r="AKS53" s="24"/>
      <c r="AKT53" s="24"/>
      <c r="AKU53" s="24"/>
      <c r="AKV53" s="24"/>
      <c r="AKW53" s="24"/>
      <c r="AKX53" s="24"/>
      <c r="AKY53" s="24"/>
      <c r="AKZ53" s="24"/>
      <c r="ALA53" s="24"/>
      <c r="ALB53" s="24"/>
      <c r="ALC53" s="24"/>
      <c r="ALD53" s="24"/>
      <c r="ALE53" s="24"/>
      <c r="ALF53" s="24"/>
      <c r="ALG53" s="24"/>
      <c r="ALH53" s="24"/>
      <c r="ALI53" s="24"/>
      <c r="ALJ53" s="24"/>
      <c r="ALK53" s="24"/>
      <c r="ALL53" s="24"/>
      <c r="ALM53" s="24"/>
      <c r="ALN53" s="24"/>
      <c r="ALO53" s="24"/>
      <c r="ALP53" s="24"/>
      <c r="ALQ53" s="24"/>
      <c r="ALR53" s="24"/>
      <c r="ALS53" s="24"/>
      <c r="ALT53" s="24"/>
      <c r="ALU53" s="24"/>
      <c r="ALV53" s="24"/>
      <c r="ALW53" s="24"/>
      <c r="ALX53" s="24"/>
      <c r="ALY53" s="24"/>
      <c r="ALZ53" s="24"/>
      <c r="AMA53" s="24"/>
      <c r="AMB53" s="24"/>
      <c r="AMC53" s="24"/>
      <c r="AMD53" s="24"/>
      <c r="AME53" s="24"/>
      <c r="AMF53" s="24"/>
      <c r="AMG53" s="24"/>
      <c r="AMH53" s="24"/>
      <c r="AMI53" s="24"/>
      <c r="AMJ53" s="24"/>
      <c r="AMK53" s="24"/>
    </row>
    <row r="54" spans="1:1025" s="26" customFormat="1" ht="15" customHeight="1">
      <c r="A54" s="25" t="s">
        <v>21</v>
      </c>
      <c r="B54" s="387" t="s">
        <v>27</v>
      </c>
      <c r="C54" s="388"/>
      <c r="D54" s="389"/>
      <c r="E54" s="390">
        <v>6.0000000000000001E-3</v>
      </c>
      <c r="F54" s="391"/>
      <c r="G54" s="204">
        <f>ROUND((G34+G42)*E54,2)</f>
        <v>22.18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</row>
    <row r="55" spans="1:1025" s="26" customFormat="1" ht="15" customHeight="1">
      <c r="A55" s="25" t="s">
        <v>22</v>
      </c>
      <c r="B55" s="387" t="s">
        <v>38</v>
      </c>
      <c r="C55" s="388"/>
      <c r="D55" s="389"/>
      <c r="E55" s="390">
        <v>2E-3</v>
      </c>
      <c r="F55" s="391"/>
      <c r="G55" s="204">
        <f>ROUND((G34+G42)*E55,2)</f>
        <v>7.39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</row>
    <row r="56" spans="1:1025" s="26" customFormat="1" ht="15" customHeight="1">
      <c r="A56" s="25" t="s">
        <v>23</v>
      </c>
      <c r="B56" s="387" t="s">
        <v>39</v>
      </c>
      <c r="C56" s="388"/>
      <c r="D56" s="389"/>
      <c r="E56" s="390">
        <v>0.08</v>
      </c>
      <c r="F56" s="391"/>
      <c r="G56" s="204">
        <f>ROUND((G34+G42)*E56,2)</f>
        <v>295.73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</row>
    <row r="57" spans="1:1025" s="23" customFormat="1">
      <c r="A57" s="392" t="s">
        <v>79</v>
      </c>
      <c r="B57" s="393"/>
      <c r="C57" s="393"/>
      <c r="D57" s="394"/>
      <c r="E57" s="395">
        <f>SUM(E49:F56)</f>
        <v>0.36800000000000005</v>
      </c>
      <c r="F57" s="396"/>
      <c r="G57" s="91">
        <f>SUM(G49:G56)</f>
        <v>1360.3600000000001</v>
      </c>
      <c r="I57" s="8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3" customFormat="1">
      <c r="A58" s="227" t="s">
        <v>73</v>
      </c>
      <c r="B58" s="528" t="s">
        <v>205</v>
      </c>
      <c r="C58" s="528"/>
      <c r="D58" s="528"/>
      <c r="E58" s="528"/>
      <c r="F58" s="528"/>
      <c r="G58" s="528"/>
      <c r="I58" s="8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3" customFormat="1">
      <c r="A59" s="227" t="s">
        <v>74</v>
      </c>
      <c r="B59" s="524" t="s">
        <v>206</v>
      </c>
      <c r="C59" s="524"/>
      <c r="D59" s="524"/>
      <c r="E59" s="524"/>
      <c r="F59" s="524"/>
      <c r="G59" s="524"/>
      <c r="I59" s="8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3" customFormat="1">
      <c r="A60" s="92"/>
      <c r="B60" s="77"/>
      <c r="C60" s="77"/>
      <c r="D60" s="77"/>
      <c r="E60" s="77"/>
      <c r="F60" s="77"/>
      <c r="G60" s="77"/>
      <c r="I60" s="8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3" customFormat="1">
      <c r="A61" s="92"/>
      <c r="B61" s="77"/>
      <c r="C61" s="77"/>
      <c r="D61" s="77"/>
      <c r="E61" s="77"/>
      <c r="F61" s="77"/>
      <c r="G61" s="77"/>
      <c r="I61" s="8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</row>
    <row r="62" spans="1:1025">
      <c r="A62" s="95" t="s">
        <v>40</v>
      </c>
      <c r="B62" s="402" t="s">
        <v>85</v>
      </c>
      <c r="C62" s="402"/>
      <c r="D62" s="402"/>
      <c r="E62" s="402"/>
      <c r="F62" s="402"/>
      <c r="G62" s="402"/>
      <c r="H62" s="3"/>
    </row>
    <row r="63" spans="1:1025">
      <c r="A63" s="243"/>
      <c r="B63" s="525" t="s">
        <v>85</v>
      </c>
      <c r="C63" s="526"/>
      <c r="D63" s="526"/>
      <c r="E63" s="526"/>
      <c r="F63" s="527"/>
      <c r="G63" s="244" t="s">
        <v>18</v>
      </c>
      <c r="H63" s="3"/>
    </row>
    <row r="64" spans="1:1025" s="34" customFormat="1" ht="31.5" customHeight="1">
      <c r="A64" s="379" t="s">
        <v>8</v>
      </c>
      <c r="B64" s="382" t="s">
        <v>228</v>
      </c>
      <c r="C64" s="300" t="s">
        <v>86</v>
      </c>
      <c r="D64" s="302"/>
      <c r="E64" s="507">
        <v>3.3</v>
      </c>
      <c r="F64" s="508"/>
      <c r="G64" s="372">
        <f>IF(ROUND((E64*E66*E65)-(G32*E67),2)&lt;0,0,ROUND((E64*E66*E65)-(G32*E67),2))</f>
        <v>0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  <c r="TI64" s="33"/>
      <c r="TJ64" s="33"/>
      <c r="TK64" s="33"/>
      <c r="TL64" s="33"/>
      <c r="TM64" s="33"/>
      <c r="TN64" s="33"/>
      <c r="TO64" s="33"/>
      <c r="TP64" s="33"/>
      <c r="TQ64" s="33"/>
      <c r="TR64" s="33"/>
      <c r="TS64" s="33"/>
      <c r="TT64" s="33"/>
      <c r="TU64" s="33"/>
      <c r="TV64" s="33"/>
      <c r="TW64" s="33"/>
      <c r="TX64" s="33"/>
      <c r="TY64" s="33"/>
      <c r="TZ64" s="33"/>
      <c r="UA64" s="33"/>
      <c r="UB64" s="33"/>
      <c r="UC64" s="33"/>
      <c r="UD64" s="33"/>
      <c r="UE64" s="33"/>
      <c r="UF64" s="33"/>
      <c r="UG64" s="33"/>
      <c r="UH64" s="33"/>
      <c r="UI64" s="33"/>
      <c r="UJ64" s="33"/>
      <c r="UK64" s="33"/>
      <c r="UL64" s="33"/>
      <c r="UM64" s="33"/>
      <c r="UN64" s="33"/>
      <c r="UO64" s="33"/>
      <c r="UP64" s="33"/>
      <c r="UQ64" s="33"/>
      <c r="UR64" s="33"/>
      <c r="US64" s="33"/>
      <c r="UT64" s="33"/>
      <c r="UU64" s="33"/>
      <c r="UV64" s="33"/>
      <c r="UW64" s="33"/>
      <c r="UX64" s="33"/>
      <c r="UY64" s="33"/>
      <c r="UZ64" s="33"/>
      <c r="VA64" s="33"/>
      <c r="VB64" s="33"/>
      <c r="VC64" s="33"/>
      <c r="VD64" s="33"/>
      <c r="VE64" s="33"/>
      <c r="VF64" s="33"/>
      <c r="VG64" s="33"/>
      <c r="VH64" s="33"/>
      <c r="VI64" s="33"/>
      <c r="VJ64" s="33"/>
      <c r="VK64" s="33"/>
      <c r="VL64" s="33"/>
      <c r="VM64" s="33"/>
      <c r="VN64" s="33"/>
      <c r="VO64" s="33"/>
      <c r="VP64" s="33"/>
      <c r="VQ64" s="33"/>
      <c r="VR64" s="33"/>
      <c r="VS64" s="33"/>
      <c r="VT64" s="33"/>
      <c r="VU64" s="33"/>
      <c r="VV64" s="33"/>
      <c r="VW64" s="33"/>
      <c r="VX64" s="33"/>
      <c r="VY64" s="33"/>
      <c r="VZ64" s="33"/>
      <c r="WA64" s="33"/>
      <c r="WB64" s="33"/>
      <c r="WC64" s="33"/>
      <c r="WD64" s="33"/>
      <c r="WE64" s="33"/>
      <c r="WF64" s="33"/>
      <c r="WG64" s="33"/>
      <c r="WH64" s="33"/>
      <c r="WI64" s="33"/>
      <c r="WJ64" s="33"/>
      <c r="WK64" s="33"/>
      <c r="WL64" s="33"/>
      <c r="WM64" s="33"/>
      <c r="WN64" s="33"/>
      <c r="WO64" s="33"/>
      <c r="WP64" s="33"/>
      <c r="WQ64" s="33"/>
      <c r="WR64" s="33"/>
      <c r="WS64" s="33"/>
      <c r="WT64" s="33"/>
      <c r="WU64" s="33"/>
      <c r="WV64" s="33"/>
      <c r="WW64" s="33"/>
      <c r="WX64" s="33"/>
      <c r="WY64" s="33"/>
      <c r="WZ64" s="33"/>
      <c r="XA64" s="33"/>
      <c r="XB64" s="33"/>
      <c r="XC64" s="33"/>
      <c r="XD64" s="33"/>
      <c r="XE64" s="33"/>
      <c r="XF64" s="33"/>
      <c r="XG64" s="33"/>
      <c r="XH64" s="33"/>
      <c r="XI64" s="33"/>
      <c r="XJ64" s="33"/>
      <c r="XK64" s="33"/>
      <c r="XL64" s="33"/>
      <c r="XM64" s="33"/>
      <c r="XN64" s="33"/>
      <c r="XO64" s="33"/>
      <c r="XP64" s="33"/>
      <c r="XQ64" s="33"/>
      <c r="XR64" s="33"/>
      <c r="XS64" s="33"/>
      <c r="XT64" s="33"/>
      <c r="XU64" s="33"/>
      <c r="XV64" s="33"/>
      <c r="XW64" s="33"/>
      <c r="XX64" s="33"/>
      <c r="XY64" s="33"/>
      <c r="XZ64" s="33"/>
      <c r="YA64" s="33"/>
      <c r="YB64" s="33"/>
      <c r="YC64" s="33"/>
      <c r="YD64" s="33"/>
      <c r="YE64" s="33"/>
      <c r="YF64" s="33"/>
      <c r="YG64" s="33"/>
      <c r="YH64" s="33"/>
      <c r="YI64" s="33"/>
      <c r="YJ64" s="33"/>
      <c r="YK64" s="33"/>
      <c r="YL64" s="33"/>
      <c r="YM64" s="33"/>
      <c r="YN64" s="33"/>
      <c r="YO64" s="33"/>
      <c r="YP64" s="33"/>
      <c r="YQ64" s="33"/>
      <c r="YR64" s="33"/>
      <c r="YS64" s="33"/>
      <c r="YT64" s="33"/>
      <c r="YU64" s="33"/>
      <c r="YV64" s="33"/>
      <c r="YW64" s="33"/>
      <c r="YX64" s="33"/>
      <c r="YY64" s="33"/>
      <c r="YZ64" s="33"/>
      <c r="ZA64" s="33"/>
      <c r="ZB64" s="33"/>
      <c r="ZC64" s="33"/>
      <c r="ZD64" s="33"/>
      <c r="ZE64" s="33"/>
      <c r="ZF64" s="33"/>
      <c r="ZG64" s="33"/>
      <c r="ZH64" s="33"/>
      <c r="ZI64" s="33"/>
      <c r="ZJ64" s="33"/>
      <c r="ZK64" s="33"/>
      <c r="ZL64" s="33"/>
      <c r="ZM64" s="33"/>
      <c r="ZN64" s="33"/>
      <c r="ZO64" s="33"/>
      <c r="ZP64" s="33"/>
      <c r="ZQ64" s="33"/>
      <c r="ZR64" s="33"/>
      <c r="ZS64" s="33"/>
      <c r="ZT64" s="33"/>
      <c r="ZU64" s="33"/>
      <c r="ZV64" s="33"/>
      <c r="ZW64" s="33"/>
      <c r="ZX64" s="33"/>
      <c r="ZY64" s="33"/>
      <c r="ZZ64" s="33"/>
      <c r="AAA64" s="33"/>
      <c r="AAB64" s="33"/>
      <c r="AAC64" s="33"/>
      <c r="AAD64" s="33"/>
      <c r="AAE64" s="33"/>
      <c r="AAF64" s="33"/>
      <c r="AAG64" s="33"/>
      <c r="AAH64" s="33"/>
      <c r="AAI64" s="33"/>
      <c r="AAJ64" s="33"/>
      <c r="AAK64" s="33"/>
      <c r="AAL64" s="33"/>
      <c r="AAM64" s="33"/>
      <c r="AAN64" s="33"/>
      <c r="AAO64" s="33"/>
      <c r="AAP64" s="33"/>
      <c r="AAQ64" s="33"/>
      <c r="AAR64" s="33"/>
      <c r="AAS64" s="33"/>
      <c r="AAT64" s="33"/>
      <c r="AAU64" s="33"/>
      <c r="AAV64" s="33"/>
      <c r="AAW64" s="33"/>
      <c r="AAX64" s="33"/>
      <c r="AAY64" s="33"/>
      <c r="AAZ64" s="33"/>
      <c r="ABA64" s="33"/>
      <c r="ABB64" s="33"/>
      <c r="ABC64" s="33"/>
      <c r="ABD64" s="33"/>
      <c r="ABE64" s="33"/>
      <c r="ABF64" s="33"/>
      <c r="ABG64" s="33"/>
      <c r="ABH64" s="33"/>
      <c r="ABI64" s="33"/>
      <c r="ABJ64" s="33"/>
      <c r="ABK64" s="33"/>
      <c r="ABL64" s="33"/>
      <c r="ABM64" s="33"/>
      <c r="ABN64" s="33"/>
      <c r="ABO64" s="33"/>
      <c r="ABP64" s="33"/>
      <c r="ABQ64" s="33"/>
      <c r="ABR64" s="33"/>
      <c r="ABS64" s="33"/>
      <c r="ABT64" s="33"/>
      <c r="ABU64" s="33"/>
      <c r="ABV64" s="33"/>
      <c r="ABW64" s="33"/>
      <c r="ABX64" s="33"/>
      <c r="ABY64" s="33"/>
      <c r="ABZ64" s="33"/>
      <c r="ACA64" s="33"/>
      <c r="ACB64" s="33"/>
      <c r="ACC64" s="33"/>
      <c r="ACD64" s="33"/>
      <c r="ACE64" s="33"/>
      <c r="ACF64" s="33"/>
      <c r="ACG64" s="33"/>
      <c r="ACH64" s="33"/>
      <c r="ACI64" s="33"/>
      <c r="ACJ64" s="33"/>
      <c r="ACK64" s="33"/>
      <c r="ACL64" s="33"/>
      <c r="ACM64" s="33"/>
      <c r="ACN64" s="33"/>
      <c r="ACO64" s="33"/>
      <c r="ACP64" s="33"/>
      <c r="ACQ64" s="33"/>
      <c r="ACR64" s="33"/>
      <c r="ACS64" s="33"/>
      <c r="ACT64" s="33"/>
      <c r="ACU64" s="33"/>
      <c r="ACV64" s="33"/>
      <c r="ACW64" s="33"/>
      <c r="ACX64" s="33"/>
      <c r="ACY64" s="33"/>
      <c r="ACZ64" s="33"/>
      <c r="ADA64" s="33"/>
      <c r="ADB64" s="33"/>
      <c r="ADC64" s="33"/>
      <c r="ADD64" s="33"/>
      <c r="ADE64" s="33"/>
      <c r="ADF64" s="33"/>
      <c r="ADG64" s="33"/>
      <c r="ADH64" s="33"/>
      <c r="ADI64" s="33"/>
      <c r="ADJ64" s="33"/>
      <c r="ADK64" s="33"/>
      <c r="ADL64" s="33"/>
      <c r="ADM64" s="33"/>
      <c r="ADN64" s="33"/>
      <c r="ADO64" s="33"/>
      <c r="ADP64" s="33"/>
      <c r="ADQ64" s="33"/>
      <c r="ADR64" s="33"/>
      <c r="ADS64" s="33"/>
      <c r="ADT64" s="33"/>
      <c r="ADU64" s="33"/>
      <c r="ADV64" s="33"/>
      <c r="ADW64" s="33"/>
      <c r="ADX64" s="33"/>
      <c r="ADY64" s="33"/>
      <c r="ADZ64" s="33"/>
      <c r="AEA64" s="33"/>
      <c r="AEB64" s="33"/>
      <c r="AEC64" s="33"/>
      <c r="AED64" s="33"/>
      <c r="AEE64" s="33"/>
      <c r="AEF64" s="33"/>
      <c r="AEG64" s="33"/>
      <c r="AEH64" s="33"/>
      <c r="AEI64" s="33"/>
      <c r="AEJ64" s="33"/>
      <c r="AEK64" s="33"/>
      <c r="AEL64" s="33"/>
      <c r="AEM64" s="33"/>
      <c r="AEN64" s="33"/>
      <c r="AEO64" s="33"/>
      <c r="AEP64" s="33"/>
      <c r="AEQ64" s="33"/>
      <c r="AER64" s="33"/>
      <c r="AES64" s="33"/>
      <c r="AET64" s="33"/>
      <c r="AEU64" s="33"/>
      <c r="AEV64" s="33"/>
      <c r="AEW64" s="33"/>
      <c r="AEX64" s="33"/>
      <c r="AEY64" s="33"/>
      <c r="AEZ64" s="33"/>
      <c r="AFA64" s="33"/>
      <c r="AFB64" s="33"/>
      <c r="AFC64" s="33"/>
      <c r="AFD64" s="33"/>
      <c r="AFE64" s="33"/>
      <c r="AFF64" s="33"/>
      <c r="AFG64" s="33"/>
      <c r="AFH64" s="33"/>
      <c r="AFI64" s="33"/>
      <c r="AFJ64" s="33"/>
      <c r="AFK64" s="33"/>
      <c r="AFL64" s="33"/>
      <c r="AFM64" s="33"/>
      <c r="AFN64" s="33"/>
      <c r="AFO64" s="33"/>
      <c r="AFP64" s="33"/>
      <c r="AFQ64" s="33"/>
      <c r="AFR64" s="33"/>
      <c r="AFS64" s="33"/>
      <c r="AFT64" s="33"/>
      <c r="AFU64" s="33"/>
      <c r="AFV64" s="33"/>
      <c r="AFW64" s="33"/>
      <c r="AFX64" s="33"/>
      <c r="AFY64" s="33"/>
      <c r="AFZ64" s="33"/>
      <c r="AGA64" s="33"/>
      <c r="AGB64" s="33"/>
      <c r="AGC64" s="33"/>
      <c r="AGD64" s="33"/>
      <c r="AGE64" s="33"/>
      <c r="AGF64" s="33"/>
      <c r="AGG64" s="33"/>
      <c r="AGH64" s="33"/>
      <c r="AGI64" s="33"/>
      <c r="AGJ64" s="33"/>
      <c r="AGK64" s="33"/>
      <c r="AGL64" s="33"/>
      <c r="AGM64" s="33"/>
      <c r="AGN64" s="33"/>
      <c r="AGO64" s="33"/>
      <c r="AGP64" s="33"/>
      <c r="AGQ64" s="33"/>
      <c r="AGR64" s="33"/>
      <c r="AGS64" s="33"/>
      <c r="AGT64" s="33"/>
      <c r="AGU64" s="33"/>
      <c r="AGV64" s="33"/>
      <c r="AGW64" s="33"/>
      <c r="AGX64" s="33"/>
      <c r="AGY64" s="33"/>
      <c r="AGZ64" s="33"/>
      <c r="AHA64" s="33"/>
      <c r="AHB64" s="33"/>
      <c r="AHC64" s="33"/>
      <c r="AHD64" s="33"/>
      <c r="AHE64" s="33"/>
      <c r="AHF64" s="33"/>
      <c r="AHG64" s="33"/>
      <c r="AHH64" s="33"/>
      <c r="AHI64" s="33"/>
      <c r="AHJ64" s="33"/>
      <c r="AHK64" s="33"/>
      <c r="AHL64" s="33"/>
      <c r="AHM64" s="33"/>
      <c r="AHN64" s="33"/>
      <c r="AHO64" s="33"/>
      <c r="AHP64" s="33"/>
      <c r="AHQ64" s="33"/>
      <c r="AHR64" s="33"/>
      <c r="AHS64" s="33"/>
      <c r="AHT64" s="33"/>
      <c r="AHU64" s="33"/>
      <c r="AHV64" s="33"/>
      <c r="AHW64" s="33"/>
      <c r="AHX64" s="33"/>
      <c r="AHY64" s="33"/>
      <c r="AHZ64" s="33"/>
      <c r="AIA64" s="33"/>
      <c r="AIB64" s="33"/>
      <c r="AIC64" s="33"/>
      <c r="AID64" s="33"/>
      <c r="AIE64" s="33"/>
      <c r="AIF64" s="33"/>
      <c r="AIG64" s="33"/>
      <c r="AIH64" s="33"/>
      <c r="AII64" s="33"/>
      <c r="AIJ64" s="33"/>
      <c r="AIK64" s="33"/>
      <c r="AIL64" s="33"/>
      <c r="AIM64" s="33"/>
      <c r="AIN64" s="33"/>
      <c r="AIO64" s="33"/>
      <c r="AIP64" s="33"/>
      <c r="AIQ64" s="33"/>
      <c r="AIR64" s="33"/>
      <c r="AIS64" s="33"/>
      <c r="AIT64" s="33"/>
      <c r="AIU64" s="33"/>
      <c r="AIV64" s="33"/>
      <c r="AIW64" s="33"/>
      <c r="AIX64" s="33"/>
      <c r="AIY64" s="33"/>
      <c r="AIZ64" s="33"/>
      <c r="AJA64" s="33"/>
      <c r="AJB64" s="33"/>
      <c r="AJC64" s="33"/>
      <c r="AJD64" s="33"/>
      <c r="AJE64" s="33"/>
      <c r="AJF64" s="33"/>
      <c r="AJG64" s="33"/>
      <c r="AJH64" s="33"/>
      <c r="AJI64" s="33"/>
      <c r="AJJ64" s="33"/>
      <c r="AJK64" s="33"/>
      <c r="AJL64" s="33"/>
      <c r="AJM64" s="33"/>
      <c r="AJN64" s="33"/>
      <c r="AJO64" s="33"/>
      <c r="AJP64" s="33"/>
      <c r="AJQ64" s="33"/>
      <c r="AJR64" s="33"/>
      <c r="AJS64" s="33"/>
      <c r="AJT64" s="33"/>
      <c r="AJU64" s="33"/>
      <c r="AJV64" s="33"/>
      <c r="AJW64" s="33"/>
      <c r="AJX64" s="33"/>
      <c r="AJY64" s="33"/>
      <c r="AJZ64" s="33"/>
      <c r="AKA64" s="33"/>
      <c r="AKB64" s="33"/>
      <c r="AKC64" s="33"/>
      <c r="AKD64" s="33"/>
      <c r="AKE64" s="33"/>
      <c r="AKF64" s="33"/>
      <c r="AKG64" s="33"/>
      <c r="AKH64" s="33"/>
      <c r="AKI64" s="33"/>
      <c r="AKJ64" s="33"/>
      <c r="AKK64" s="33"/>
      <c r="AKL64" s="33"/>
      <c r="AKM64" s="33"/>
      <c r="AKN64" s="33"/>
      <c r="AKO64" s="33"/>
      <c r="AKP64" s="33"/>
      <c r="AKQ64" s="33"/>
      <c r="AKR64" s="33"/>
      <c r="AKS64" s="33"/>
      <c r="AKT64" s="33"/>
      <c r="AKU64" s="33"/>
      <c r="AKV64" s="33"/>
      <c r="AKW64" s="33"/>
      <c r="AKX64" s="33"/>
      <c r="AKY64" s="33"/>
      <c r="AKZ64" s="33"/>
      <c r="ALA64" s="33"/>
      <c r="ALB64" s="33"/>
      <c r="ALC64" s="33"/>
      <c r="ALD64" s="33"/>
      <c r="ALE64" s="33"/>
      <c r="ALF64" s="33"/>
      <c r="ALG64" s="33"/>
      <c r="ALH64" s="33"/>
      <c r="ALI64" s="33"/>
      <c r="ALJ64" s="33"/>
      <c r="ALK64" s="33"/>
      <c r="ALL64" s="33"/>
      <c r="ALM64" s="33"/>
      <c r="ALN64" s="33"/>
      <c r="ALO64" s="33"/>
      <c r="ALP64" s="33"/>
      <c r="ALQ64" s="33"/>
      <c r="ALR64" s="33"/>
      <c r="ALS64" s="33"/>
      <c r="ALT64" s="33"/>
      <c r="ALU64" s="33"/>
      <c r="ALV64" s="33"/>
      <c r="ALW64" s="33"/>
      <c r="ALX64" s="33"/>
      <c r="ALY64" s="33"/>
      <c r="ALZ64" s="33"/>
      <c r="AMA64" s="33"/>
      <c r="AMB64" s="33"/>
      <c r="AMC64" s="33"/>
      <c r="AMD64" s="33"/>
      <c r="AME64" s="33"/>
      <c r="AMF64" s="33"/>
      <c r="AMG64" s="33"/>
      <c r="AMH64" s="33"/>
      <c r="AMI64" s="33"/>
      <c r="AMJ64" s="33"/>
      <c r="AMK64" s="33"/>
    </row>
    <row r="65" spans="1:1025" s="34" customFormat="1" ht="23.25" customHeight="1">
      <c r="A65" s="380"/>
      <c r="B65" s="383"/>
      <c r="C65" s="300" t="s">
        <v>87</v>
      </c>
      <c r="D65" s="302"/>
      <c r="E65" s="397">
        <v>2</v>
      </c>
      <c r="F65" s="398"/>
      <c r="G65" s="37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  <c r="TI65" s="33"/>
      <c r="TJ65" s="33"/>
      <c r="TK65" s="33"/>
      <c r="TL65" s="33"/>
      <c r="TM65" s="33"/>
      <c r="TN65" s="33"/>
      <c r="TO65" s="33"/>
      <c r="TP65" s="33"/>
      <c r="TQ65" s="33"/>
      <c r="TR65" s="33"/>
      <c r="TS65" s="33"/>
      <c r="TT65" s="33"/>
      <c r="TU65" s="33"/>
      <c r="TV65" s="33"/>
      <c r="TW65" s="33"/>
      <c r="TX65" s="33"/>
      <c r="TY65" s="33"/>
      <c r="TZ65" s="33"/>
      <c r="UA65" s="33"/>
      <c r="UB65" s="33"/>
      <c r="UC65" s="33"/>
      <c r="UD65" s="33"/>
      <c r="UE65" s="33"/>
      <c r="UF65" s="33"/>
      <c r="UG65" s="33"/>
      <c r="UH65" s="33"/>
      <c r="UI65" s="33"/>
      <c r="UJ65" s="33"/>
      <c r="UK65" s="33"/>
      <c r="UL65" s="33"/>
      <c r="UM65" s="33"/>
      <c r="UN65" s="33"/>
      <c r="UO65" s="33"/>
      <c r="UP65" s="33"/>
      <c r="UQ65" s="33"/>
      <c r="UR65" s="33"/>
      <c r="US65" s="33"/>
      <c r="UT65" s="33"/>
      <c r="UU65" s="33"/>
      <c r="UV65" s="33"/>
      <c r="UW65" s="33"/>
      <c r="UX65" s="33"/>
      <c r="UY65" s="33"/>
      <c r="UZ65" s="33"/>
      <c r="VA65" s="33"/>
      <c r="VB65" s="33"/>
      <c r="VC65" s="33"/>
      <c r="VD65" s="33"/>
      <c r="VE65" s="33"/>
      <c r="VF65" s="33"/>
      <c r="VG65" s="33"/>
      <c r="VH65" s="33"/>
      <c r="VI65" s="33"/>
      <c r="VJ65" s="33"/>
      <c r="VK65" s="33"/>
      <c r="VL65" s="33"/>
      <c r="VM65" s="33"/>
      <c r="VN65" s="33"/>
      <c r="VO65" s="33"/>
      <c r="VP65" s="33"/>
      <c r="VQ65" s="33"/>
      <c r="VR65" s="33"/>
      <c r="VS65" s="33"/>
      <c r="VT65" s="33"/>
      <c r="VU65" s="33"/>
      <c r="VV65" s="33"/>
      <c r="VW65" s="33"/>
      <c r="VX65" s="33"/>
      <c r="VY65" s="33"/>
      <c r="VZ65" s="33"/>
      <c r="WA65" s="33"/>
      <c r="WB65" s="33"/>
      <c r="WC65" s="33"/>
      <c r="WD65" s="33"/>
      <c r="WE65" s="33"/>
      <c r="WF65" s="33"/>
      <c r="WG65" s="33"/>
      <c r="WH65" s="33"/>
      <c r="WI65" s="33"/>
      <c r="WJ65" s="33"/>
      <c r="WK65" s="33"/>
      <c r="WL65" s="33"/>
      <c r="WM65" s="33"/>
      <c r="WN65" s="33"/>
      <c r="WO65" s="33"/>
      <c r="WP65" s="33"/>
      <c r="WQ65" s="33"/>
      <c r="WR65" s="33"/>
      <c r="WS65" s="33"/>
      <c r="WT65" s="33"/>
      <c r="WU65" s="33"/>
      <c r="WV65" s="33"/>
      <c r="WW65" s="33"/>
      <c r="WX65" s="33"/>
      <c r="WY65" s="33"/>
      <c r="WZ65" s="33"/>
      <c r="XA65" s="33"/>
      <c r="XB65" s="33"/>
      <c r="XC65" s="33"/>
      <c r="XD65" s="33"/>
      <c r="XE65" s="33"/>
      <c r="XF65" s="33"/>
      <c r="XG65" s="33"/>
      <c r="XH65" s="33"/>
      <c r="XI65" s="33"/>
      <c r="XJ65" s="33"/>
      <c r="XK65" s="33"/>
      <c r="XL65" s="33"/>
      <c r="XM65" s="33"/>
      <c r="XN65" s="33"/>
      <c r="XO65" s="33"/>
      <c r="XP65" s="33"/>
      <c r="XQ65" s="33"/>
      <c r="XR65" s="33"/>
      <c r="XS65" s="33"/>
      <c r="XT65" s="33"/>
      <c r="XU65" s="33"/>
      <c r="XV65" s="33"/>
      <c r="XW65" s="33"/>
      <c r="XX65" s="33"/>
      <c r="XY65" s="33"/>
      <c r="XZ65" s="33"/>
      <c r="YA65" s="33"/>
      <c r="YB65" s="33"/>
      <c r="YC65" s="33"/>
      <c r="YD65" s="33"/>
      <c r="YE65" s="33"/>
      <c r="YF65" s="33"/>
      <c r="YG65" s="33"/>
      <c r="YH65" s="33"/>
      <c r="YI65" s="33"/>
      <c r="YJ65" s="33"/>
      <c r="YK65" s="33"/>
      <c r="YL65" s="33"/>
      <c r="YM65" s="33"/>
      <c r="YN65" s="33"/>
      <c r="YO65" s="33"/>
      <c r="YP65" s="33"/>
      <c r="YQ65" s="33"/>
      <c r="YR65" s="33"/>
      <c r="YS65" s="33"/>
      <c r="YT65" s="33"/>
      <c r="YU65" s="33"/>
      <c r="YV65" s="33"/>
      <c r="YW65" s="33"/>
      <c r="YX65" s="33"/>
      <c r="YY65" s="33"/>
      <c r="YZ65" s="33"/>
      <c r="ZA65" s="33"/>
      <c r="ZB65" s="33"/>
      <c r="ZC65" s="33"/>
      <c r="ZD65" s="33"/>
      <c r="ZE65" s="33"/>
      <c r="ZF65" s="33"/>
      <c r="ZG65" s="33"/>
      <c r="ZH65" s="33"/>
      <c r="ZI65" s="33"/>
      <c r="ZJ65" s="33"/>
      <c r="ZK65" s="33"/>
      <c r="ZL65" s="33"/>
      <c r="ZM65" s="33"/>
      <c r="ZN65" s="33"/>
      <c r="ZO65" s="33"/>
      <c r="ZP65" s="33"/>
      <c r="ZQ65" s="33"/>
      <c r="ZR65" s="33"/>
      <c r="ZS65" s="33"/>
      <c r="ZT65" s="33"/>
      <c r="ZU65" s="33"/>
      <c r="ZV65" s="33"/>
      <c r="ZW65" s="33"/>
      <c r="ZX65" s="33"/>
      <c r="ZY65" s="33"/>
      <c r="ZZ65" s="33"/>
      <c r="AAA65" s="33"/>
      <c r="AAB65" s="33"/>
      <c r="AAC65" s="33"/>
      <c r="AAD65" s="33"/>
      <c r="AAE65" s="33"/>
      <c r="AAF65" s="33"/>
      <c r="AAG65" s="33"/>
      <c r="AAH65" s="33"/>
      <c r="AAI65" s="33"/>
      <c r="AAJ65" s="33"/>
      <c r="AAK65" s="33"/>
      <c r="AAL65" s="33"/>
      <c r="AAM65" s="33"/>
      <c r="AAN65" s="33"/>
      <c r="AAO65" s="33"/>
      <c r="AAP65" s="33"/>
      <c r="AAQ65" s="33"/>
      <c r="AAR65" s="33"/>
      <c r="AAS65" s="33"/>
      <c r="AAT65" s="33"/>
      <c r="AAU65" s="33"/>
      <c r="AAV65" s="33"/>
      <c r="AAW65" s="33"/>
      <c r="AAX65" s="33"/>
      <c r="AAY65" s="33"/>
      <c r="AAZ65" s="33"/>
      <c r="ABA65" s="33"/>
      <c r="ABB65" s="33"/>
      <c r="ABC65" s="33"/>
      <c r="ABD65" s="33"/>
      <c r="ABE65" s="33"/>
      <c r="ABF65" s="33"/>
      <c r="ABG65" s="33"/>
      <c r="ABH65" s="33"/>
      <c r="ABI65" s="33"/>
      <c r="ABJ65" s="33"/>
      <c r="ABK65" s="33"/>
      <c r="ABL65" s="33"/>
      <c r="ABM65" s="33"/>
      <c r="ABN65" s="33"/>
      <c r="ABO65" s="33"/>
      <c r="ABP65" s="33"/>
      <c r="ABQ65" s="33"/>
      <c r="ABR65" s="33"/>
      <c r="ABS65" s="33"/>
      <c r="ABT65" s="33"/>
      <c r="ABU65" s="33"/>
      <c r="ABV65" s="33"/>
      <c r="ABW65" s="33"/>
      <c r="ABX65" s="33"/>
      <c r="ABY65" s="33"/>
      <c r="ABZ65" s="33"/>
      <c r="ACA65" s="33"/>
      <c r="ACB65" s="33"/>
      <c r="ACC65" s="33"/>
      <c r="ACD65" s="33"/>
      <c r="ACE65" s="33"/>
      <c r="ACF65" s="33"/>
      <c r="ACG65" s="33"/>
      <c r="ACH65" s="33"/>
      <c r="ACI65" s="33"/>
      <c r="ACJ65" s="33"/>
      <c r="ACK65" s="33"/>
      <c r="ACL65" s="33"/>
      <c r="ACM65" s="33"/>
      <c r="ACN65" s="33"/>
      <c r="ACO65" s="33"/>
      <c r="ACP65" s="33"/>
      <c r="ACQ65" s="33"/>
      <c r="ACR65" s="33"/>
      <c r="ACS65" s="33"/>
      <c r="ACT65" s="33"/>
      <c r="ACU65" s="33"/>
      <c r="ACV65" s="33"/>
      <c r="ACW65" s="33"/>
      <c r="ACX65" s="33"/>
      <c r="ACY65" s="33"/>
      <c r="ACZ65" s="33"/>
      <c r="ADA65" s="33"/>
      <c r="ADB65" s="33"/>
      <c r="ADC65" s="33"/>
      <c r="ADD65" s="33"/>
      <c r="ADE65" s="33"/>
      <c r="ADF65" s="33"/>
      <c r="ADG65" s="33"/>
      <c r="ADH65" s="33"/>
      <c r="ADI65" s="33"/>
      <c r="ADJ65" s="33"/>
      <c r="ADK65" s="33"/>
      <c r="ADL65" s="33"/>
      <c r="ADM65" s="33"/>
      <c r="ADN65" s="33"/>
      <c r="ADO65" s="33"/>
      <c r="ADP65" s="33"/>
      <c r="ADQ65" s="33"/>
      <c r="ADR65" s="33"/>
      <c r="ADS65" s="33"/>
      <c r="ADT65" s="33"/>
      <c r="ADU65" s="33"/>
      <c r="ADV65" s="33"/>
      <c r="ADW65" s="33"/>
      <c r="ADX65" s="33"/>
      <c r="ADY65" s="33"/>
      <c r="ADZ65" s="33"/>
      <c r="AEA65" s="33"/>
      <c r="AEB65" s="33"/>
      <c r="AEC65" s="33"/>
      <c r="AED65" s="33"/>
      <c r="AEE65" s="33"/>
      <c r="AEF65" s="33"/>
      <c r="AEG65" s="33"/>
      <c r="AEH65" s="33"/>
      <c r="AEI65" s="33"/>
      <c r="AEJ65" s="33"/>
      <c r="AEK65" s="33"/>
      <c r="AEL65" s="33"/>
      <c r="AEM65" s="33"/>
      <c r="AEN65" s="33"/>
      <c r="AEO65" s="33"/>
      <c r="AEP65" s="33"/>
      <c r="AEQ65" s="33"/>
      <c r="AER65" s="33"/>
      <c r="AES65" s="33"/>
      <c r="AET65" s="33"/>
      <c r="AEU65" s="33"/>
      <c r="AEV65" s="33"/>
      <c r="AEW65" s="33"/>
      <c r="AEX65" s="33"/>
      <c r="AEY65" s="33"/>
      <c r="AEZ65" s="33"/>
      <c r="AFA65" s="33"/>
      <c r="AFB65" s="33"/>
      <c r="AFC65" s="33"/>
      <c r="AFD65" s="33"/>
      <c r="AFE65" s="33"/>
      <c r="AFF65" s="33"/>
      <c r="AFG65" s="33"/>
      <c r="AFH65" s="33"/>
      <c r="AFI65" s="33"/>
      <c r="AFJ65" s="33"/>
      <c r="AFK65" s="33"/>
      <c r="AFL65" s="33"/>
      <c r="AFM65" s="33"/>
      <c r="AFN65" s="33"/>
      <c r="AFO65" s="33"/>
      <c r="AFP65" s="33"/>
      <c r="AFQ65" s="33"/>
      <c r="AFR65" s="33"/>
      <c r="AFS65" s="33"/>
      <c r="AFT65" s="33"/>
      <c r="AFU65" s="33"/>
      <c r="AFV65" s="33"/>
      <c r="AFW65" s="33"/>
      <c r="AFX65" s="33"/>
      <c r="AFY65" s="33"/>
      <c r="AFZ65" s="33"/>
      <c r="AGA65" s="33"/>
      <c r="AGB65" s="33"/>
      <c r="AGC65" s="33"/>
      <c r="AGD65" s="33"/>
      <c r="AGE65" s="33"/>
      <c r="AGF65" s="33"/>
      <c r="AGG65" s="33"/>
      <c r="AGH65" s="33"/>
      <c r="AGI65" s="33"/>
      <c r="AGJ65" s="33"/>
      <c r="AGK65" s="33"/>
      <c r="AGL65" s="33"/>
      <c r="AGM65" s="33"/>
      <c r="AGN65" s="33"/>
      <c r="AGO65" s="33"/>
      <c r="AGP65" s="33"/>
      <c r="AGQ65" s="33"/>
      <c r="AGR65" s="33"/>
      <c r="AGS65" s="33"/>
      <c r="AGT65" s="33"/>
      <c r="AGU65" s="33"/>
      <c r="AGV65" s="33"/>
      <c r="AGW65" s="33"/>
      <c r="AGX65" s="33"/>
      <c r="AGY65" s="33"/>
      <c r="AGZ65" s="33"/>
      <c r="AHA65" s="33"/>
      <c r="AHB65" s="33"/>
      <c r="AHC65" s="33"/>
      <c r="AHD65" s="33"/>
      <c r="AHE65" s="33"/>
      <c r="AHF65" s="33"/>
      <c r="AHG65" s="33"/>
      <c r="AHH65" s="33"/>
      <c r="AHI65" s="33"/>
      <c r="AHJ65" s="33"/>
      <c r="AHK65" s="33"/>
      <c r="AHL65" s="33"/>
      <c r="AHM65" s="33"/>
      <c r="AHN65" s="33"/>
      <c r="AHO65" s="33"/>
      <c r="AHP65" s="33"/>
      <c r="AHQ65" s="33"/>
      <c r="AHR65" s="33"/>
      <c r="AHS65" s="33"/>
      <c r="AHT65" s="33"/>
      <c r="AHU65" s="33"/>
      <c r="AHV65" s="33"/>
      <c r="AHW65" s="33"/>
      <c r="AHX65" s="33"/>
      <c r="AHY65" s="33"/>
      <c r="AHZ65" s="33"/>
      <c r="AIA65" s="33"/>
      <c r="AIB65" s="33"/>
      <c r="AIC65" s="33"/>
      <c r="AID65" s="33"/>
      <c r="AIE65" s="33"/>
      <c r="AIF65" s="33"/>
      <c r="AIG65" s="33"/>
      <c r="AIH65" s="33"/>
      <c r="AII65" s="33"/>
      <c r="AIJ65" s="33"/>
      <c r="AIK65" s="33"/>
      <c r="AIL65" s="33"/>
      <c r="AIM65" s="33"/>
      <c r="AIN65" s="33"/>
      <c r="AIO65" s="33"/>
      <c r="AIP65" s="33"/>
      <c r="AIQ65" s="33"/>
      <c r="AIR65" s="33"/>
      <c r="AIS65" s="33"/>
      <c r="AIT65" s="33"/>
      <c r="AIU65" s="33"/>
      <c r="AIV65" s="33"/>
      <c r="AIW65" s="33"/>
      <c r="AIX65" s="33"/>
      <c r="AIY65" s="33"/>
      <c r="AIZ65" s="33"/>
      <c r="AJA65" s="33"/>
      <c r="AJB65" s="33"/>
      <c r="AJC65" s="33"/>
      <c r="AJD65" s="33"/>
      <c r="AJE65" s="33"/>
      <c r="AJF65" s="33"/>
      <c r="AJG65" s="33"/>
      <c r="AJH65" s="33"/>
      <c r="AJI65" s="33"/>
      <c r="AJJ65" s="33"/>
      <c r="AJK65" s="33"/>
      <c r="AJL65" s="33"/>
      <c r="AJM65" s="33"/>
      <c r="AJN65" s="33"/>
      <c r="AJO65" s="33"/>
      <c r="AJP65" s="33"/>
      <c r="AJQ65" s="33"/>
      <c r="AJR65" s="33"/>
      <c r="AJS65" s="33"/>
      <c r="AJT65" s="33"/>
      <c r="AJU65" s="33"/>
      <c r="AJV65" s="33"/>
      <c r="AJW65" s="33"/>
      <c r="AJX65" s="33"/>
      <c r="AJY65" s="33"/>
      <c r="AJZ65" s="33"/>
      <c r="AKA65" s="33"/>
      <c r="AKB65" s="33"/>
      <c r="AKC65" s="33"/>
      <c r="AKD65" s="33"/>
      <c r="AKE65" s="33"/>
      <c r="AKF65" s="33"/>
      <c r="AKG65" s="33"/>
      <c r="AKH65" s="33"/>
      <c r="AKI65" s="33"/>
      <c r="AKJ65" s="33"/>
      <c r="AKK65" s="33"/>
      <c r="AKL65" s="33"/>
      <c r="AKM65" s="33"/>
      <c r="AKN65" s="33"/>
      <c r="AKO65" s="33"/>
      <c r="AKP65" s="33"/>
      <c r="AKQ65" s="33"/>
      <c r="AKR65" s="33"/>
      <c r="AKS65" s="33"/>
      <c r="AKT65" s="33"/>
      <c r="AKU65" s="33"/>
      <c r="AKV65" s="33"/>
      <c r="AKW65" s="33"/>
      <c r="AKX65" s="33"/>
      <c r="AKY65" s="33"/>
      <c r="AKZ65" s="33"/>
      <c r="ALA65" s="33"/>
      <c r="ALB65" s="33"/>
      <c r="ALC65" s="33"/>
      <c r="ALD65" s="33"/>
      <c r="ALE65" s="33"/>
      <c r="ALF65" s="33"/>
      <c r="ALG65" s="33"/>
      <c r="ALH65" s="33"/>
      <c r="ALI65" s="33"/>
      <c r="ALJ65" s="33"/>
      <c r="ALK65" s="33"/>
      <c r="ALL65" s="33"/>
      <c r="ALM65" s="33"/>
      <c r="ALN65" s="33"/>
      <c r="ALO65" s="33"/>
      <c r="ALP65" s="33"/>
      <c r="ALQ65" s="33"/>
      <c r="ALR65" s="33"/>
      <c r="ALS65" s="33"/>
      <c r="ALT65" s="33"/>
      <c r="ALU65" s="33"/>
      <c r="ALV65" s="33"/>
      <c r="ALW65" s="33"/>
      <c r="ALX65" s="33"/>
      <c r="ALY65" s="33"/>
      <c r="ALZ65" s="33"/>
      <c r="AMA65" s="33"/>
      <c r="AMB65" s="33"/>
      <c r="AMC65" s="33"/>
      <c r="AMD65" s="33"/>
      <c r="AME65" s="33"/>
      <c r="AMF65" s="33"/>
      <c r="AMG65" s="33"/>
      <c r="AMH65" s="33"/>
      <c r="AMI65" s="33"/>
      <c r="AMJ65" s="33"/>
      <c r="AMK65" s="33"/>
    </row>
    <row r="66" spans="1:1025" s="34" customFormat="1" ht="25.5" customHeight="1">
      <c r="A66" s="380"/>
      <c r="B66" s="383"/>
      <c r="C66" s="300" t="s">
        <v>88</v>
      </c>
      <c r="D66" s="302"/>
      <c r="E66" s="375">
        <v>22</v>
      </c>
      <c r="F66" s="376"/>
      <c r="G66" s="373"/>
      <c r="H66" s="35"/>
      <c r="I66" s="36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  <c r="TS66" s="33"/>
      <c r="TT66" s="33"/>
      <c r="TU66" s="33"/>
      <c r="TV66" s="33"/>
      <c r="TW66" s="33"/>
      <c r="TX66" s="33"/>
      <c r="TY66" s="33"/>
      <c r="TZ66" s="33"/>
      <c r="UA66" s="33"/>
      <c r="UB66" s="33"/>
      <c r="UC66" s="33"/>
      <c r="UD66" s="33"/>
      <c r="UE66" s="33"/>
      <c r="UF66" s="33"/>
      <c r="UG66" s="33"/>
      <c r="UH66" s="33"/>
      <c r="UI66" s="33"/>
      <c r="UJ66" s="33"/>
      <c r="UK66" s="33"/>
      <c r="UL66" s="33"/>
      <c r="UM66" s="33"/>
      <c r="UN66" s="33"/>
      <c r="UO66" s="33"/>
      <c r="UP66" s="33"/>
      <c r="UQ66" s="33"/>
      <c r="UR66" s="33"/>
      <c r="US66" s="33"/>
      <c r="UT66" s="33"/>
      <c r="UU66" s="33"/>
      <c r="UV66" s="33"/>
      <c r="UW66" s="33"/>
      <c r="UX66" s="33"/>
      <c r="UY66" s="33"/>
      <c r="UZ66" s="33"/>
      <c r="VA66" s="33"/>
      <c r="VB66" s="33"/>
      <c r="VC66" s="33"/>
      <c r="VD66" s="33"/>
      <c r="VE66" s="33"/>
      <c r="VF66" s="33"/>
      <c r="VG66" s="33"/>
      <c r="VH66" s="33"/>
      <c r="VI66" s="33"/>
      <c r="VJ66" s="33"/>
      <c r="VK66" s="33"/>
      <c r="VL66" s="33"/>
      <c r="VM66" s="33"/>
      <c r="VN66" s="33"/>
      <c r="VO66" s="33"/>
      <c r="VP66" s="33"/>
      <c r="VQ66" s="33"/>
      <c r="VR66" s="33"/>
      <c r="VS66" s="33"/>
      <c r="VT66" s="33"/>
      <c r="VU66" s="33"/>
      <c r="VV66" s="33"/>
      <c r="VW66" s="33"/>
      <c r="VX66" s="33"/>
      <c r="VY66" s="33"/>
      <c r="VZ66" s="33"/>
      <c r="WA66" s="33"/>
      <c r="WB66" s="33"/>
      <c r="WC66" s="33"/>
      <c r="WD66" s="33"/>
      <c r="WE66" s="33"/>
      <c r="WF66" s="33"/>
      <c r="WG66" s="33"/>
      <c r="WH66" s="33"/>
      <c r="WI66" s="33"/>
      <c r="WJ66" s="33"/>
      <c r="WK66" s="33"/>
      <c r="WL66" s="33"/>
      <c r="WM66" s="33"/>
      <c r="WN66" s="33"/>
      <c r="WO66" s="33"/>
      <c r="WP66" s="33"/>
      <c r="WQ66" s="33"/>
      <c r="WR66" s="33"/>
      <c r="WS66" s="33"/>
      <c r="WT66" s="33"/>
      <c r="WU66" s="33"/>
      <c r="WV66" s="33"/>
      <c r="WW66" s="33"/>
      <c r="WX66" s="33"/>
      <c r="WY66" s="33"/>
      <c r="WZ66" s="33"/>
      <c r="XA66" s="33"/>
      <c r="XB66" s="33"/>
      <c r="XC66" s="33"/>
      <c r="XD66" s="33"/>
      <c r="XE66" s="33"/>
      <c r="XF66" s="33"/>
      <c r="XG66" s="33"/>
      <c r="XH66" s="33"/>
      <c r="XI66" s="33"/>
      <c r="XJ66" s="33"/>
      <c r="XK66" s="33"/>
      <c r="XL66" s="33"/>
      <c r="XM66" s="33"/>
      <c r="XN66" s="33"/>
      <c r="XO66" s="33"/>
      <c r="XP66" s="33"/>
      <c r="XQ66" s="33"/>
      <c r="XR66" s="33"/>
      <c r="XS66" s="33"/>
      <c r="XT66" s="33"/>
      <c r="XU66" s="33"/>
      <c r="XV66" s="33"/>
      <c r="XW66" s="33"/>
      <c r="XX66" s="33"/>
      <c r="XY66" s="33"/>
      <c r="XZ66" s="33"/>
      <c r="YA66" s="33"/>
      <c r="YB66" s="33"/>
      <c r="YC66" s="33"/>
      <c r="YD66" s="33"/>
      <c r="YE66" s="33"/>
      <c r="YF66" s="33"/>
      <c r="YG66" s="33"/>
      <c r="YH66" s="33"/>
      <c r="YI66" s="33"/>
      <c r="YJ66" s="33"/>
      <c r="YK66" s="33"/>
      <c r="YL66" s="33"/>
      <c r="YM66" s="33"/>
      <c r="YN66" s="33"/>
      <c r="YO66" s="33"/>
      <c r="YP66" s="33"/>
      <c r="YQ66" s="33"/>
      <c r="YR66" s="33"/>
      <c r="YS66" s="33"/>
      <c r="YT66" s="33"/>
      <c r="YU66" s="33"/>
      <c r="YV66" s="33"/>
      <c r="YW66" s="33"/>
      <c r="YX66" s="33"/>
      <c r="YY66" s="33"/>
      <c r="YZ66" s="33"/>
      <c r="ZA66" s="33"/>
      <c r="ZB66" s="33"/>
      <c r="ZC66" s="33"/>
      <c r="ZD66" s="33"/>
      <c r="ZE66" s="33"/>
      <c r="ZF66" s="33"/>
      <c r="ZG66" s="33"/>
      <c r="ZH66" s="33"/>
      <c r="ZI66" s="33"/>
      <c r="ZJ66" s="33"/>
      <c r="ZK66" s="33"/>
      <c r="ZL66" s="33"/>
      <c r="ZM66" s="33"/>
      <c r="ZN66" s="33"/>
      <c r="ZO66" s="33"/>
      <c r="ZP66" s="33"/>
      <c r="ZQ66" s="33"/>
      <c r="ZR66" s="33"/>
      <c r="ZS66" s="33"/>
      <c r="ZT66" s="33"/>
      <c r="ZU66" s="33"/>
      <c r="ZV66" s="33"/>
      <c r="ZW66" s="33"/>
      <c r="ZX66" s="33"/>
      <c r="ZY66" s="33"/>
      <c r="ZZ66" s="33"/>
      <c r="AAA66" s="33"/>
      <c r="AAB66" s="33"/>
      <c r="AAC66" s="33"/>
      <c r="AAD66" s="33"/>
      <c r="AAE66" s="33"/>
      <c r="AAF66" s="33"/>
      <c r="AAG66" s="33"/>
      <c r="AAH66" s="33"/>
      <c r="AAI66" s="33"/>
      <c r="AAJ66" s="33"/>
      <c r="AAK66" s="33"/>
      <c r="AAL66" s="33"/>
      <c r="AAM66" s="33"/>
      <c r="AAN66" s="33"/>
      <c r="AAO66" s="33"/>
      <c r="AAP66" s="33"/>
      <c r="AAQ66" s="33"/>
      <c r="AAR66" s="33"/>
      <c r="AAS66" s="33"/>
      <c r="AAT66" s="33"/>
      <c r="AAU66" s="33"/>
      <c r="AAV66" s="33"/>
      <c r="AAW66" s="33"/>
      <c r="AAX66" s="33"/>
      <c r="AAY66" s="33"/>
      <c r="AAZ66" s="33"/>
      <c r="ABA66" s="33"/>
      <c r="ABB66" s="33"/>
      <c r="ABC66" s="33"/>
      <c r="ABD66" s="33"/>
      <c r="ABE66" s="33"/>
      <c r="ABF66" s="33"/>
      <c r="ABG66" s="33"/>
      <c r="ABH66" s="33"/>
      <c r="ABI66" s="33"/>
      <c r="ABJ66" s="33"/>
      <c r="ABK66" s="33"/>
      <c r="ABL66" s="33"/>
      <c r="ABM66" s="33"/>
      <c r="ABN66" s="33"/>
      <c r="ABO66" s="33"/>
      <c r="ABP66" s="33"/>
      <c r="ABQ66" s="33"/>
      <c r="ABR66" s="33"/>
      <c r="ABS66" s="33"/>
      <c r="ABT66" s="33"/>
      <c r="ABU66" s="33"/>
      <c r="ABV66" s="33"/>
      <c r="ABW66" s="33"/>
      <c r="ABX66" s="33"/>
      <c r="ABY66" s="33"/>
      <c r="ABZ66" s="33"/>
      <c r="ACA66" s="33"/>
      <c r="ACB66" s="33"/>
      <c r="ACC66" s="33"/>
      <c r="ACD66" s="33"/>
      <c r="ACE66" s="33"/>
      <c r="ACF66" s="33"/>
      <c r="ACG66" s="33"/>
      <c r="ACH66" s="33"/>
      <c r="ACI66" s="33"/>
      <c r="ACJ66" s="33"/>
      <c r="ACK66" s="33"/>
      <c r="ACL66" s="33"/>
      <c r="ACM66" s="33"/>
      <c r="ACN66" s="33"/>
      <c r="ACO66" s="33"/>
      <c r="ACP66" s="33"/>
      <c r="ACQ66" s="33"/>
      <c r="ACR66" s="33"/>
      <c r="ACS66" s="33"/>
      <c r="ACT66" s="33"/>
      <c r="ACU66" s="33"/>
      <c r="ACV66" s="33"/>
      <c r="ACW66" s="33"/>
      <c r="ACX66" s="33"/>
      <c r="ACY66" s="33"/>
      <c r="ACZ66" s="33"/>
      <c r="ADA66" s="33"/>
      <c r="ADB66" s="33"/>
      <c r="ADC66" s="33"/>
      <c r="ADD66" s="33"/>
      <c r="ADE66" s="33"/>
      <c r="ADF66" s="33"/>
      <c r="ADG66" s="33"/>
      <c r="ADH66" s="33"/>
      <c r="ADI66" s="33"/>
      <c r="ADJ66" s="33"/>
      <c r="ADK66" s="33"/>
      <c r="ADL66" s="33"/>
      <c r="ADM66" s="33"/>
      <c r="ADN66" s="33"/>
      <c r="ADO66" s="33"/>
      <c r="ADP66" s="33"/>
      <c r="ADQ66" s="33"/>
      <c r="ADR66" s="33"/>
      <c r="ADS66" s="33"/>
      <c r="ADT66" s="33"/>
      <c r="ADU66" s="33"/>
      <c r="ADV66" s="33"/>
      <c r="ADW66" s="33"/>
      <c r="ADX66" s="33"/>
      <c r="ADY66" s="33"/>
      <c r="ADZ66" s="33"/>
      <c r="AEA66" s="33"/>
      <c r="AEB66" s="33"/>
      <c r="AEC66" s="33"/>
      <c r="AED66" s="33"/>
      <c r="AEE66" s="33"/>
      <c r="AEF66" s="33"/>
      <c r="AEG66" s="33"/>
      <c r="AEH66" s="33"/>
      <c r="AEI66" s="33"/>
      <c r="AEJ66" s="33"/>
      <c r="AEK66" s="33"/>
      <c r="AEL66" s="33"/>
      <c r="AEM66" s="33"/>
      <c r="AEN66" s="33"/>
      <c r="AEO66" s="33"/>
      <c r="AEP66" s="33"/>
      <c r="AEQ66" s="33"/>
      <c r="AER66" s="33"/>
      <c r="AES66" s="33"/>
      <c r="AET66" s="33"/>
      <c r="AEU66" s="33"/>
      <c r="AEV66" s="33"/>
      <c r="AEW66" s="33"/>
      <c r="AEX66" s="33"/>
      <c r="AEY66" s="33"/>
      <c r="AEZ66" s="33"/>
      <c r="AFA66" s="33"/>
      <c r="AFB66" s="33"/>
      <c r="AFC66" s="33"/>
      <c r="AFD66" s="33"/>
      <c r="AFE66" s="33"/>
      <c r="AFF66" s="33"/>
      <c r="AFG66" s="33"/>
      <c r="AFH66" s="33"/>
      <c r="AFI66" s="33"/>
      <c r="AFJ66" s="33"/>
      <c r="AFK66" s="33"/>
      <c r="AFL66" s="33"/>
      <c r="AFM66" s="33"/>
      <c r="AFN66" s="33"/>
      <c r="AFO66" s="33"/>
      <c r="AFP66" s="33"/>
      <c r="AFQ66" s="33"/>
      <c r="AFR66" s="33"/>
      <c r="AFS66" s="33"/>
      <c r="AFT66" s="33"/>
      <c r="AFU66" s="33"/>
      <c r="AFV66" s="33"/>
      <c r="AFW66" s="33"/>
      <c r="AFX66" s="33"/>
      <c r="AFY66" s="33"/>
      <c r="AFZ66" s="33"/>
      <c r="AGA66" s="33"/>
      <c r="AGB66" s="33"/>
      <c r="AGC66" s="33"/>
      <c r="AGD66" s="33"/>
      <c r="AGE66" s="33"/>
      <c r="AGF66" s="33"/>
      <c r="AGG66" s="33"/>
      <c r="AGH66" s="33"/>
      <c r="AGI66" s="33"/>
      <c r="AGJ66" s="33"/>
      <c r="AGK66" s="33"/>
      <c r="AGL66" s="33"/>
      <c r="AGM66" s="33"/>
      <c r="AGN66" s="33"/>
      <c r="AGO66" s="33"/>
      <c r="AGP66" s="33"/>
      <c r="AGQ66" s="33"/>
      <c r="AGR66" s="33"/>
      <c r="AGS66" s="33"/>
      <c r="AGT66" s="33"/>
      <c r="AGU66" s="33"/>
      <c r="AGV66" s="33"/>
      <c r="AGW66" s="33"/>
      <c r="AGX66" s="33"/>
      <c r="AGY66" s="33"/>
      <c r="AGZ66" s="33"/>
      <c r="AHA66" s="33"/>
      <c r="AHB66" s="33"/>
      <c r="AHC66" s="33"/>
      <c r="AHD66" s="33"/>
      <c r="AHE66" s="33"/>
      <c r="AHF66" s="33"/>
      <c r="AHG66" s="33"/>
      <c r="AHH66" s="33"/>
      <c r="AHI66" s="33"/>
      <c r="AHJ66" s="33"/>
      <c r="AHK66" s="33"/>
      <c r="AHL66" s="33"/>
      <c r="AHM66" s="33"/>
      <c r="AHN66" s="33"/>
      <c r="AHO66" s="33"/>
      <c r="AHP66" s="33"/>
      <c r="AHQ66" s="33"/>
      <c r="AHR66" s="33"/>
      <c r="AHS66" s="33"/>
      <c r="AHT66" s="33"/>
      <c r="AHU66" s="33"/>
      <c r="AHV66" s="33"/>
      <c r="AHW66" s="33"/>
      <c r="AHX66" s="33"/>
      <c r="AHY66" s="33"/>
      <c r="AHZ66" s="33"/>
      <c r="AIA66" s="33"/>
      <c r="AIB66" s="33"/>
      <c r="AIC66" s="33"/>
      <c r="AID66" s="33"/>
      <c r="AIE66" s="33"/>
      <c r="AIF66" s="33"/>
      <c r="AIG66" s="33"/>
      <c r="AIH66" s="33"/>
      <c r="AII66" s="33"/>
      <c r="AIJ66" s="33"/>
      <c r="AIK66" s="33"/>
      <c r="AIL66" s="33"/>
      <c r="AIM66" s="33"/>
      <c r="AIN66" s="33"/>
      <c r="AIO66" s="33"/>
      <c r="AIP66" s="33"/>
      <c r="AIQ66" s="33"/>
      <c r="AIR66" s="33"/>
      <c r="AIS66" s="33"/>
      <c r="AIT66" s="33"/>
      <c r="AIU66" s="33"/>
      <c r="AIV66" s="33"/>
      <c r="AIW66" s="33"/>
      <c r="AIX66" s="33"/>
      <c r="AIY66" s="33"/>
      <c r="AIZ66" s="33"/>
      <c r="AJA66" s="33"/>
      <c r="AJB66" s="33"/>
      <c r="AJC66" s="33"/>
      <c r="AJD66" s="33"/>
      <c r="AJE66" s="33"/>
      <c r="AJF66" s="33"/>
      <c r="AJG66" s="33"/>
      <c r="AJH66" s="33"/>
      <c r="AJI66" s="33"/>
      <c r="AJJ66" s="33"/>
      <c r="AJK66" s="33"/>
      <c r="AJL66" s="33"/>
      <c r="AJM66" s="33"/>
      <c r="AJN66" s="33"/>
      <c r="AJO66" s="33"/>
      <c r="AJP66" s="33"/>
      <c r="AJQ66" s="33"/>
      <c r="AJR66" s="33"/>
      <c r="AJS66" s="33"/>
      <c r="AJT66" s="33"/>
      <c r="AJU66" s="33"/>
      <c r="AJV66" s="33"/>
      <c r="AJW66" s="33"/>
      <c r="AJX66" s="33"/>
      <c r="AJY66" s="33"/>
      <c r="AJZ66" s="33"/>
      <c r="AKA66" s="33"/>
      <c r="AKB66" s="33"/>
      <c r="AKC66" s="33"/>
      <c r="AKD66" s="33"/>
      <c r="AKE66" s="33"/>
      <c r="AKF66" s="33"/>
      <c r="AKG66" s="33"/>
      <c r="AKH66" s="33"/>
      <c r="AKI66" s="33"/>
      <c r="AKJ66" s="33"/>
      <c r="AKK66" s="33"/>
      <c r="AKL66" s="33"/>
      <c r="AKM66" s="33"/>
      <c r="AKN66" s="33"/>
      <c r="AKO66" s="33"/>
      <c r="AKP66" s="33"/>
      <c r="AKQ66" s="33"/>
      <c r="AKR66" s="33"/>
      <c r="AKS66" s="33"/>
      <c r="AKT66" s="33"/>
      <c r="AKU66" s="33"/>
      <c r="AKV66" s="33"/>
      <c r="AKW66" s="33"/>
      <c r="AKX66" s="33"/>
      <c r="AKY66" s="33"/>
      <c r="AKZ66" s="33"/>
      <c r="ALA66" s="33"/>
      <c r="ALB66" s="33"/>
      <c r="ALC66" s="33"/>
      <c r="ALD66" s="33"/>
      <c r="ALE66" s="33"/>
      <c r="ALF66" s="33"/>
      <c r="ALG66" s="33"/>
      <c r="ALH66" s="33"/>
      <c r="ALI66" s="33"/>
      <c r="ALJ66" s="33"/>
      <c r="ALK66" s="33"/>
      <c r="ALL66" s="33"/>
      <c r="ALM66" s="33"/>
      <c r="ALN66" s="33"/>
      <c r="ALO66" s="33"/>
      <c r="ALP66" s="33"/>
      <c r="ALQ66" s="33"/>
      <c r="ALR66" s="33"/>
      <c r="ALS66" s="33"/>
      <c r="ALT66" s="33"/>
      <c r="ALU66" s="33"/>
      <c r="ALV66" s="33"/>
      <c r="ALW66" s="33"/>
      <c r="ALX66" s="33"/>
      <c r="ALY66" s="33"/>
      <c r="ALZ66" s="33"/>
      <c r="AMA66" s="33"/>
      <c r="AMB66" s="33"/>
      <c r="AMC66" s="33"/>
      <c r="AMD66" s="33"/>
      <c r="AME66" s="33"/>
      <c r="AMF66" s="33"/>
      <c r="AMG66" s="33"/>
      <c r="AMH66" s="33"/>
      <c r="AMI66" s="33"/>
      <c r="AMJ66" s="33"/>
      <c r="AMK66" s="33"/>
    </row>
    <row r="67" spans="1:1025" s="34" customFormat="1" ht="38.25" customHeight="1">
      <c r="A67" s="381"/>
      <c r="B67" s="384"/>
      <c r="C67" s="300" t="s">
        <v>224</v>
      </c>
      <c r="D67" s="302"/>
      <c r="E67" s="399">
        <v>0.06</v>
      </c>
      <c r="F67" s="400"/>
      <c r="G67" s="374"/>
      <c r="I67" s="36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</row>
    <row r="68" spans="1:1025" s="34" customFormat="1" ht="30.75" customHeight="1">
      <c r="A68" s="368" t="s">
        <v>10</v>
      </c>
      <c r="B68" s="369" t="s">
        <v>227</v>
      </c>
      <c r="C68" s="300" t="s">
        <v>225</v>
      </c>
      <c r="D68" s="302"/>
      <c r="E68" s="522">
        <v>0</v>
      </c>
      <c r="F68" s="523"/>
      <c r="G68" s="372">
        <f>ROUND((E68*E69)-((E68*E69)*E70),2)</f>
        <v>0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  <c r="TS68" s="33"/>
      <c r="TT68" s="33"/>
      <c r="TU68" s="33"/>
      <c r="TV68" s="33"/>
      <c r="TW68" s="33"/>
      <c r="TX68" s="33"/>
      <c r="TY68" s="33"/>
      <c r="TZ68" s="33"/>
      <c r="UA68" s="33"/>
      <c r="UB68" s="33"/>
      <c r="UC68" s="33"/>
      <c r="UD68" s="33"/>
      <c r="UE68" s="33"/>
      <c r="UF68" s="33"/>
      <c r="UG68" s="33"/>
      <c r="UH68" s="33"/>
      <c r="UI68" s="33"/>
      <c r="UJ68" s="33"/>
      <c r="UK68" s="33"/>
      <c r="UL68" s="33"/>
      <c r="UM68" s="33"/>
      <c r="UN68" s="33"/>
      <c r="UO68" s="33"/>
      <c r="UP68" s="33"/>
      <c r="UQ68" s="33"/>
      <c r="UR68" s="33"/>
      <c r="US68" s="33"/>
      <c r="UT68" s="33"/>
      <c r="UU68" s="33"/>
      <c r="UV68" s="33"/>
      <c r="UW68" s="33"/>
      <c r="UX68" s="33"/>
      <c r="UY68" s="33"/>
      <c r="UZ68" s="33"/>
      <c r="VA68" s="33"/>
      <c r="VB68" s="33"/>
      <c r="VC68" s="33"/>
      <c r="VD68" s="33"/>
      <c r="VE68" s="33"/>
      <c r="VF68" s="33"/>
      <c r="VG68" s="33"/>
      <c r="VH68" s="33"/>
      <c r="VI68" s="33"/>
      <c r="VJ68" s="33"/>
      <c r="VK68" s="33"/>
      <c r="VL68" s="33"/>
      <c r="VM68" s="33"/>
      <c r="VN68" s="33"/>
      <c r="VO68" s="33"/>
      <c r="VP68" s="33"/>
      <c r="VQ68" s="33"/>
      <c r="VR68" s="33"/>
      <c r="VS68" s="33"/>
      <c r="VT68" s="33"/>
      <c r="VU68" s="33"/>
      <c r="VV68" s="33"/>
      <c r="VW68" s="33"/>
      <c r="VX68" s="33"/>
      <c r="VY68" s="33"/>
      <c r="VZ68" s="33"/>
      <c r="WA68" s="33"/>
      <c r="WB68" s="33"/>
      <c r="WC68" s="33"/>
      <c r="WD68" s="33"/>
      <c r="WE68" s="33"/>
      <c r="WF68" s="33"/>
      <c r="WG68" s="33"/>
      <c r="WH68" s="33"/>
      <c r="WI68" s="33"/>
      <c r="WJ68" s="33"/>
      <c r="WK68" s="33"/>
      <c r="WL68" s="33"/>
      <c r="WM68" s="33"/>
      <c r="WN68" s="33"/>
      <c r="WO68" s="33"/>
      <c r="WP68" s="33"/>
      <c r="WQ68" s="33"/>
      <c r="WR68" s="33"/>
      <c r="WS68" s="33"/>
      <c r="WT68" s="33"/>
      <c r="WU68" s="33"/>
      <c r="WV68" s="33"/>
      <c r="WW68" s="33"/>
      <c r="WX68" s="33"/>
      <c r="WY68" s="33"/>
      <c r="WZ68" s="33"/>
      <c r="XA68" s="33"/>
      <c r="XB68" s="33"/>
      <c r="XC68" s="33"/>
      <c r="XD68" s="33"/>
      <c r="XE68" s="33"/>
      <c r="XF68" s="33"/>
      <c r="XG68" s="33"/>
      <c r="XH68" s="33"/>
      <c r="XI68" s="33"/>
      <c r="XJ68" s="33"/>
      <c r="XK68" s="33"/>
      <c r="XL68" s="33"/>
      <c r="XM68" s="33"/>
      <c r="XN68" s="33"/>
      <c r="XO68" s="33"/>
      <c r="XP68" s="33"/>
      <c r="XQ68" s="33"/>
      <c r="XR68" s="33"/>
      <c r="XS68" s="33"/>
      <c r="XT68" s="33"/>
      <c r="XU68" s="33"/>
      <c r="XV68" s="33"/>
      <c r="XW68" s="33"/>
      <c r="XX68" s="33"/>
      <c r="XY68" s="33"/>
      <c r="XZ68" s="33"/>
      <c r="YA68" s="33"/>
      <c r="YB68" s="33"/>
      <c r="YC68" s="33"/>
      <c r="YD68" s="33"/>
      <c r="YE68" s="33"/>
      <c r="YF68" s="33"/>
      <c r="YG68" s="33"/>
      <c r="YH68" s="33"/>
      <c r="YI68" s="33"/>
      <c r="YJ68" s="33"/>
      <c r="YK68" s="33"/>
      <c r="YL68" s="33"/>
      <c r="YM68" s="33"/>
      <c r="YN68" s="33"/>
      <c r="YO68" s="33"/>
      <c r="YP68" s="33"/>
      <c r="YQ68" s="33"/>
      <c r="YR68" s="33"/>
      <c r="YS68" s="33"/>
      <c r="YT68" s="33"/>
      <c r="YU68" s="33"/>
      <c r="YV68" s="33"/>
      <c r="YW68" s="33"/>
      <c r="YX68" s="33"/>
      <c r="YY68" s="33"/>
      <c r="YZ68" s="33"/>
      <c r="ZA68" s="33"/>
      <c r="ZB68" s="33"/>
      <c r="ZC68" s="33"/>
      <c r="ZD68" s="33"/>
      <c r="ZE68" s="33"/>
      <c r="ZF68" s="33"/>
      <c r="ZG68" s="33"/>
      <c r="ZH68" s="33"/>
      <c r="ZI68" s="33"/>
      <c r="ZJ68" s="33"/>
      <c r="ZK68" s="33"/>
      <c r="ZL68" s="33"/>
      <c r="ZM68" s="33"/>
      <c r="ZN68" s="33"/>
      <c r="ZO68" s="33"/>
      <c r="ZP68" s="33"/>
      <c r="ZQ68" s="33"/>
      <c r="ZR68" s="33"/>
      <c r="ZS68" s="33"/>
      <c r="ZT68" s="33"/>
      <c r="ZU68" s="33"/>
      <c r="ZV68" s="33"/>
      <c r="ZW68" s="33"/>
      <c r="ZX68" s="33"/>
      <c r="ZY68" s="33"/>
      <c r="ZZ68" s="33"/>
      <c r="AAA68" s="33"/>
      <c r="AAB68" s="33"/>
      <c r="AAC68" s="33"/>
      <c r="AAD68" s="33"/>
      <c r="AAE68" s="33"/>
      <c r="AAF68" s="33"/>
      <c r="AAG68" s="33"/>
      <c r="AAH68" s="33"/>
      <c r="AAI68" s="33"/>
      <c r="AAJ68" s="33"/>
      <c r="AAK68" s="33"/>
      <c r="AAL68" s="33"/>
      <c r="AAM68" s="33"/>
      <c r="AAN68" s="33"/>
      <c r="AAO68" s="33"/>
      <c r="AAP68" s="33"/>
      <c r="AAQ68" s="33"/>
      <c r="AAR68" s="33"/>
      <c r="AAS68" s="33"/>
      <c r="AAT68" s="33"/>
      <c r="AAU68" s="33"/>
      <c r="AAV68" s="33"/>
      <c r="AAW68" s="33"/>
      <c r="AAX68" s="33"/>
      <c r="AAY68" s="33"/>
      <c r="AAZ68" s="33"/>
      <c r="ABA68" s="33"/>
      <c r="ABB68" s="33"/>
      <c r="ABC68" s="33"/>
      <c r="ABD68" s="33"/>
      <c r="ABE68" s="33"/>
      <c r="ABF68" s="33"/>
      <c r="ABG68" s="33"/>
      <c r="ABH68" s="33"/>
      <c r="ABI68" s="33"/>
      <c r="ABJ68" s="33"/>
      <c r="ABK68" s="33"/>
      <c r="ABL68" s="33"/>
      <c r="ABM68" s="33"/>
      <c r="ABN68" s="33"/>
      <c r="ABO68" s="33"/>
      <c r="ABP68" s="33"/>
      <c r="ABQ68" s="33"/>
      <c r="ABR68" s="33"/>
      <c r="ABS68" s="33"/>
      <c r="ABT68" s="33"/>
      <c r="ABU68" s="33"/>
      <c r="ABV68" s="33"/>
      <c r="ABW68" s="33"/>
      <c r="ABX68" s="33"/>
      <c r="ABY68" s="33"/>
      <c r="ABZ68" s="33"/>
      <c r="ACA68" s="33"/>
      <c r="ACB68" s="33"/>
      <c r="ACC68" s="33"/>
      <c r="ACD68" s="33"/>
      <c r="ACE68" s="33"/>
      <c r="ACF68" s="33"/>
      <c r="ACG68" s="33"/>
      <c r="ACH68" s="33"/>
      <c r="ACI68" s="33"/>
      <c r="ACJ68" s="33"/>
      <c r="ACK68" s="33"/>
      <c r="ACL68" s="33"/>
      <c r="ACM68" s="33"/>
      <c r="ACN68" s="33"/>
      <c r="ACO68" s="33"/>
      <c r="ACP68" s="33"/>
      <c r="ACQ68" s="33"/>
      <c r="ACR68" s="33"/>
      <c r="ACS68" s="33"/>
      <c r="ACT68" s="33"/>
      <c r="ACU68" s="33"/>
      <c r="ACV68" s="33"/>
      <c r="ACW68" s="33"/>
      <c r="ACX68" s="33"/>
      <c r="ACY68" s="33"/>
      <c r="ACZ68" s="33"/>
      <c r="ADA68" s="33"/>
      <c r="ADB68" s="33"/>
      <c r="ADC68" s="33"/>
      <c r="ADD68" s="33"/>
      <c r="ADE68" s="33"/>
      <c r="ADF68" s="33"/>
      <c r="ADG68" s="33"/>
      <c r="ADH68" s="33"/>
      <c r="ADI68" s="33"/>
      <c r="ADJ68" s="33"/>
      <c r="ADK68" s="33"/>
      <c r="ADL68" s="33"/>
      <c r="ADM68" s="33"/>
      <c r="ADN68" s="33"/>
      <c r="ADO68" s="33"/>
      <c r="ADP68" s="33"/>
      <c r="ADQ68" s="33"/>
      <c r="ADR68" s="33"/>
      <c r="ADS68" s="33"/>
      <c r="ADT68" s="33"/>
      <c r="ADU68" s="33"/>
      <c r="ADV68" s="33"/>
      <c r="ADW68" s="33"/>
      <c r="ADX68" s="33"/>
      <c r="ADY68" s="33"/>
      <c r="ADZ68" s="33"/>
      <c r="AEA68" s="33"/>
      <c r="AEB68" s="33"/>
      <c r="AEC68" s="33"/>
      <c r="AED68" s="33"/>
      <c r="AEE68" s="33"/>
      <c r="AEF68" s="33"/>
      <c r="AEG68" s="33"/>
      <c r="AEH68" s="33"/>
      <c r="AEI68" s="33"/>
      <c r="AEJ68" s="33"/>
      <c r="AEK68" s="33"/>
      <c r="AEL68" s="33"/>
      <c r="AEM68" s="33"/>
      <c r="AEN68" s="33"/>
      <c r="AEO68" s="33"/>
      <c r="AEP68" s="33"/>
      <c r="AEQ68" s="33"/>
      <c r="AER68" s="33"/>
      <c r="AES68" s="33"/>
      <c r="AET68" s="33"/>
      <c r="AEU68" s="33"/>
      <c r="AEV68" s="33"/>
      <c r="AEW68" s="33"/>
      <c r="AEX68" s="33"/>
      <c r="AEY68" s="33"/>
      <c r="AEZ68" s="33"/>
      <c r="AFA68" s="33"/>
      <c r="AFB68" s="33"/>
      <c r="AFC68" s="33"/>
      <c r="AFD68" s="33"/>
      <c r="AFE68" s="33"/>
      <c r="AFF68" s="33"/>
      <c r="AFG68" s="33"/>
      <c r="AFH68" s="33"/>
      <c r="AFI68" s="33"/>
      <c r="AFJ68" s="33"/>
      <c r="AFK68" s="33"/>
      <c r="AFL68" s="33"/>
      <c r="AFM68" s="33"/>
      <c r="AFN68" s="33"/>
      <c r="AFO68" s="33"/>
      <c r="AFP68" s="33"/>
      <c r="AFQ68" s="33"/>
      <c r="AFR68" s="33"/>
      <c r="AFS68" s="33"/>
      <c r="AFT68" s="33"/>
      <c r="AFU68" s="33"/>
      <c r="AFV68" s="33"/>
      <c r="AFW68" s="33"/>
      <c r="AFX68" s="33"/>
      <c r="AFY68" s="33"/>
      <c r="AFZ68" s="33"/>
      <c r="AGA68" s="33"/>
      <c r="AGB68" s="33"/>
      <c r="AGC68" s="33"/>
      <c r="AGD68" s="33"/>
      <c r="AGE68" s="33"/>
      <c r="AGF68" s="33"/>
      <c r="AGG68" s="33"/>
      <c r="AGH68" s="33"/>
      <c r="AGI68" s="33"/>
      <c r="AGJ68" s="33"/>
      <c r="AGK68" s="33"/>
      <c r="AGL68" s="33"/>
      <c r="AGM68" s="33"/>
      <c r="AGN68" s="33"/>
      <c r="AGO68" s="33"/>
      <c r="AGP68" s="33"/>
      <c r="AGQ68" s="33"/>
      <c r="AGR68" s="33"/>
      <c r="AGS68" s="33"/>
      <c r="AGT68" s="33"/>
      <c r="AGU68" s="33"/>
      <c r="AGV68" s="33"/>
      <c r="AGW68" s="33"/>
      <c r="AGX68" s="33"/>
      <c r="AGY68" s="33"/>
      <c r="AGZ68" s="33"/>
      <c r="AHA68" s="33"/>
      <c r="AHB68" s="33"/>
      <c r="AHC68" s="33"/>
      <c r="AHD68" s="33"/>
      <c r="AHE68" s="33"/>
      <c r="AHF68" s="33"/>
      <c r="AHG68" s="33"/>
      <c r="AHH68" s="33"/>
      <c r="AHI68" s="33"/>
      <c r="AHJ68" s="33"/>
      <c r="AHK68" s="33"/>
      <c r="AHL68" s="33"/>
      <c r="AHM68" s="33"/>
      <c r="AHN68" s="33"/>
      <c r="AHO68" s="33"/>
      <c r="AHP68" s="33"/>
      <c r="AHQ68" s="33"/>
      <c r="AHR68" s="33"/>
      <c r="AHS68" s="33"/>
      <c r="AHT68" s="33"/>
      <c r="AHU68" s="33"/>
      <c r="AHV68" s="33"/>
      <c r="AHW68" s="33"/>
      <c r="AHX68" s="33"/>
      <c r="AHY68" s="33"/>
      <c r="AHZ68" s="33"/>
      <c r="AIA68" s="33"/>
      <c r="AIB68" s="33"/>
      <c r="AIC68" s="33"/>
      <c r="AID68" s="33"/>
      <c r="AIE68" s="33"/>
      <c r="AIF68" s="33"/>
      <c r="AIG68" s="33"/>
      <c r="AIH68" s="33"/>
      <c r="AII68" s="33"/>
      <c r="AIJ68" s="33"/>
      <c r="AIK68" s="33"/>
      <c r="AIL68" s="33"/>
      <c r="AIM68" s="33"/>
      <c r="AIN68" s="33"/>
      <c r="AIO68" s="33"/>
      <c r="AIP68" s="33"/>
      <c r="AIQ68" s="33"/>
      <c r="AIR68" s="33"/>
      <c r="AIS68" s="33"/>
      <c r="AIT68" s="33"/>
      <c r="AIU68" s="33"/>
      <c r="AIV68" s="33"/>
      <c r="AIW68" s="33"/>
      <c r="AIX68" s="33"/>
      <c r="AIY68" s="33"/>
      <c r="AIZ68" s="33"/>
      <c r="AJA68" s="33"/>
      <c r="AJB68" s="33"/>
      <c r="AJC68" s="33"/>
      <c r="AJD68" s="33"/>
      <c r="AJE68" s="33"/>
      <c r="AJF68" s="33"/>
      <c r="AJG68" s="33"/>
      <c r="AJH68" s="33"/>
      <c r="AJI68" s="33"/>
      <c r="AJJ68" s="33"/>
      <c r="AJK68" s="33"/>
      <c r="AJL68" s="33"/>
      <c r="AJM68" s="33"/>
      <c r="AJN68" s="33"/>
      <c r="AJO68" s="33"/>
      <c r="AJP68" s="33"/>
      <c r="AJQ68" s="33"/>
      <c r="AJR68" s="33"/>
      <c r="AJS68" s="33"/>
      <c r="AJT68" s="33"/>
      <c r="AJU68" s="33"/>
      <c r="AJV68" s="33"/>
      <c r="AJW68" s="33"/>
      <c r="AJX68" s="33"/>
      <c r="AJY68" s="33"/>
      <c r="AJZ68" s="33"/>
      <c r="AKA68" s="33"/>
      <c r="AKB68" s="33"/>
      <c r="AKC68" s="33"/>
      <c r="AKD68" s="33"/>
      <c r="AKE68" s="33"/>
      <c r="AKF68" s="33"/>
      <c r="AKG68" s="33"/>
      <c r="AKH68" s="33"/>
      <c r="AKI68" s="33"/>
      <c r="AKJ68" s="33"/>
      <c r="AKK68" s="33"/>
      <c r="AKL68" s="33"/>
      <c r="AKM68" s="33"/>
      <c r="AKN68" s="33"/>
      <c r="AKO68" s="33"/>
      <c r="AKP68" s="33"/>
      <c r="AKQ68" s="33"/>
      <c r="AKR68" s="33"/>
      <c r="AKS68" s="33"/>
      <c r="AKT68" s="33"/>
      <c r="AKU68" s="33"/>
      <c r="AKV68" s="33"/>
      <c r="AKW68" s="33"/>
      <c r="AKX68" s="33"/>
      <c r="AKY68" s="33"/>
      <c r="AKZ68" s="33"/>
      <c r="ALA68" s="33"/>
      <c r="ALB68" s="33"/>
      <c r="ALC68" s="33"/>
      <c r="ALD68" s="33"/>
      <c r="ALE68" s="33"/>
      <c r="ALF68" s="33"/>
      <c r="ALG68" s="33"/>
      <c r="ALH68" s="33"/>
      <c r="ALI68" s="33"/>
      <c r="ALJ68" s="33"/>
      <c r="ALK68" s="33"/>
      <c r="ALL68" s="33"/>
      <c r="ALM68" s="33"/>
      <c r="ALN68" s="33"/>
      <c r="ALO68" s="33"/>
      <c r="ALP68" s="33"/>
      <c r="ALQ68" s="33"/>
      <c r="ALR68" s="33"/>
      <c r="ALS68" s="33"/>
      <c r="ALT68" s="33"/>
      <c r="ALU68" s="33"/>
      <c r="ALV68" s="33"/>
      <c r="ALW68" s="33"/>
      <c r="ALX68" s="33"/>
      <c r="ALY68" s="33"/>
      <c r="ALZ68" s="33"/>
      <c r="AMA68" s="33"/>
      <c r="AMB68" s="33"/>
      <c r="AMC68" s="33"/>
      <c r="AMD68" s="33"/>
      <c r="AME68" s="33"/>
      <c r="AMF68" s="33"/>
      <c r="AMG68" s="33"/>
      <c r="AMH68" s="33"/>
      <c r="AMI68" s="33"/>
      <c r="AMJ68" s="33"/>
      <c r="AMK68" s="33"/>
    </row>
    <row r="69" spans="1:1025" s="34" customFormat="1" ht="30.75" customHeight="1">
      <c r="A69" s="368"/>
      <c r="B69" s="369"/>
      <c r="C69" s="300" t="s">
        <v>89</v>
      </c>
      <c r="D69" s="302"/>
      <c r="E69" s="375">
        <v>22</v>
      </c>
      <c r="F69" s="376"/>
      <c r="G69" s="37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  <c r="TT69" s="33"/>
      <c r="TU69" s="33"/>
      <c r="TV69" s="33"/>
      <c r="TW69" s="33"/>
      <c r="TX69" s="33"/>
      <c r="TY69" s="33"/>
      <c r="TZ69" s="33"/>
      <c r="UA69" s="33"/>
      <c r="UB69" s="33"/>
      <c r="UC69" s="33"/>
      <c r="UD69" s="33"/>
      <c r="UE69" s="33"/>
      <c r="UF69" s="33"/>
      <c r="UG69" s="33"/>
      <c r="UH69" s="33"/>
      <c r="UI69" s="33"/>
      <c r="UJ69" s="33"/>
      <c r="UK69" s="33"/>
      <c r="UL69" s="33"/>
      <c r="UM69" s="33"/>
      <c r="UN69" s="33"/>
      <c r="UO69" s="33"/>
      <c r="UP69" s="33"/>
      <c r="UQ69" s="33"/>
      <c r="UR69" s="33"/>
      <c r="US69" s="33"/>
      <c r="UT69" s="33"/>
      <c r="UU69" s="33"/>
      <c r="UV69" s="33"/>
      <c r="UW69" s="33"/>
      <c r="UX69" s="33"/>
      <c r="UY69" s="33"/>
      <c r="UZ69" s="33"/>
      <c r="VA69" s="33"/>
      <c r="VB69" s="33"/>
      <c r="VC69" s="33"/>
      <c r="VD69" s="33"/>
      <c r="VE69" s="33"/>
      <c r="VF69" s="33"/>
      <c r="VG69" s="33"/>
      <c r="VH69" s="33"/>
      <c r="VI69" s="33"/>
      <c r="VJ69" s="33"/>
      <c r="VK69" s="33"/>
      <c r="VL69" s="33"/>
      <c r="VM69" s="33"/>
      <c r="VN69" s="33"/>
      <c r="VO69" s="33"/>
      <c r="VP69" s="33"/>
      <c r="VQ69" s="33"/>
      <c r="VR69" s="33"/>
      <c r="VS69" s="33"/>
      <c r="VT69" s="33"/>
      <c r="VU69" s="33"/>
      <c r="VV69" s="33"/>
      <c r="VW69" s="33"/>
      <c r="VX69" s="33"/>
      <c r="VY69" s="33"/>
      <c r="VZ69" s="33"/>
      <c r="WA69" s="33"/>
      <c r="WB69" s="33"/>
      <c r="WC69" s="33"/>
      <c r="WD69" s="33"/>
      <c r="WE69" s="33"/>
      <c r="WF69" s="33"/>
      <c r="WG69" s="33"/>
      <c r="WH69" s="33"/>
      <c r="WI69" s="33"/>
      <c r="WJ69" s="33"/>
      <c r="WK69" s="33"/>
      <c r="WL69" s="33"/>
      <c r="WM69" s="33"/>
      <c r="WN69" s="33"/>
      <c r="WO69" s="33"/>
      <c r="WP69" s="33"/>
      <c r="WQ69" s="33"/>
      <c r="WR69" s="33"/>
      <c r="WS69" s="33"/>
      <c r="WT69" s="33"/>
      <c r="WU69" s="33"/>
      <c r="WV69" s="33"/>
      <c r="WW69" s="33"/>
      <c r="WX69" s="33"/>
      <c r="WY69" s="33"/>
      <c r="WZ69" s="33"/>
      <c r="XA69" s="33"/>
      <c r="XB69" s="33"/>
      <c r="XC69" s="33"/>
      <c r="XD69" s="33"/>
      <c r="XE69" s="33"/>
      <c r="XF69" s="33"/>
      <c r="XG69" s="33"/>
      <c r="XH69" s="33"/>
      <c r="XI69" s="33"/>
      <c r="XJ69" s="33"/>
      <c r="XK69" s="33"/>
      <c r="XL69" s="33"/>
      <c r="XM69" s="33"/>
      <c r="XN69" s="33"/>
      <c r="XO69" s="33"/>
      <c r="XP69" s="33"/>
      <c r="XQ69" s="33"/>
      <c r="XR69" s="33"/>
      <c r="XS69" s="33"/>
      <c r="XT69" s="33"/>
      <c r="XU69" s="33"/>
      <c r="XV69" s="33"/>
      <c r="XW69" s="33"/>
      <c r="XX69" s="33"/>
      <c r="XY69" s="33"/>
      <c r="XZ69" s="33"/>
      <c r="YA69" s="33"/>
      <c r="YB69" s="33"/>
      <c r="YC69" s="33"/>
      <c r="YD69" s="33"/>
      <c r="YE69" s="33"/>
      <c r="YF69" s="33"/>
      <c r="YG69" s="33"/>
      <c r="YH69" s="33"/>
      <c r="YI69" s="33"/>
      <c r="YJ69" s="33"/>
      <c r="YK69" s="33"/>
      <c r="YL69" s="33"/>
      <c r="YM69" s="33"/>
      <c r="YN69" s="33"/>
      <c r="YO69" s="33"/>
      <c r="YP69" s="33"/>
      <c r="YQ69" s="33"/>
      <c r="YR69" s="33"/>
      <c r="YS69" s="33"/>
      <c r="YT69" s="33"/>
      <c r="YU69" s="33"/>
      <c r="YV69" s="33"/>
      <c r="YW69" s="33"/>
      <c r="YX69" s="33"/>
      <c r="YY69" s="33"/>
      <c r="YZ69" s="33"/>
      <c r="ZA69" s="33"/>
      <c r="ZB69" s="33"/>
      <c r="ZC69" s="33"/>
      <c r="ZD69" s="33"/>
      <c r="ZE69" s="33"/>
      <c r="ZF69" s="33"/>
      <c r="ZG69" s="33"/>
      <c r="ZH69" s="33"/>
      <c r="ZI69" s="33"/>
      <c r="ZJ69" s="33"/>
      <c r="ZK69" s="33"/>
      <c r="ZL69" s="33"/>
      <c r="ZM69" s="33"/>
      <c r="ZN69" s="33"/>
      <c r="ZO69" s="33"/>
      <c r="ZP69" s="33"/>
      <c r="ZQ69" s="33"/>
      <c r="ZR69" s="33"/>
      <c r="ZS69" s="33"/>
      <c r="ZT69" s="33"/>
      <c r="ZU69" s="33"/>
      <c r="ZV69" s="33"/>
      <c r="ZW69" s="33"/>
      <c r="ZX69" s="33"/>
      <c r="ZY69" s="33"/>
      <c r="ZZ69" s="33"/>
      <c r="AAA69" s="33"/>
      <c r="AAB69" s="33"/>
      <c r="AAC69" s="33"/>
      <c r="AAD69" s="33"/>
      <c r="AAE69" s="33"/>
      <c r="AAF69" s="33"/>
      <c r="AAG69" s="33"/>
      <c r="AAH69" s="33"/>
      <c r="AAI69" s="33"/>
      <c r="AAJ69" s="33"/>
      <c r="AAK69" s="33"/>
      <c r="AAL69" s="33"/>
      <c r="AAM69" s="33"/>
      <c r="AAN69" s="33"/>
      <c r="AAO69" s="33"/>
      <c r="AAP69" s="33"/>
      <c r="AAQ69" s="33"/>
      <c r="AAR69" s="33"/>
      <c r="AAS69" s="33"/>
      <c r="AAT69" s="33"/>
      <c r="AAU69" s="33"/>
      <c r="AAV69" s="33"/>
      <c r="AAW69" s="33"/>
      <c r="AAX69" s="33"/>
      <c r="AAY69" s="33"/>
      <c r="AAZ69" s="33"/>
      <c r="ABA69" s="33"/>
      <c r="ABB69" s="33"/>
      <c r="ABC69" s="33"/>
      <c r="ABD69" s="33"/>
      <c r="ABE69" s="33"/>
      <c r="ABF69" s="33"/>
      <c r="ABG69" s="33"/>
      <c r="ABH69" s="33"/>
      <c r="ABI69" s="33"/>
      <c r="ABJ69" s="33"/>
      <c r="ABK69" s="33"/>
      <c r="ABL69" s="33"/>
      <c r="ABM69" s="33"/>
      <c r="ABN69" s="33"/>
      <c r="ABO69" s="33"/>
      <c r="ABP69" s="33"/>
      <c r="ABQ69" s="33"/>
      <c r="ABR69" s="33"/>
      <c r="ABS69" s="33"/>
      <c r="ABT69" s="33"/>
      <c r="ABU69" s="33"/>
      <c r="ABV69" s="33"/>
      <c r="ABW69" s="33"/>
      <c r="ABX69" s="33"/>
      <c r="ABY69" s="33"/>
      <c r="ABZ69" s="33"/>
      <c r="ACA69" s="33"/>
      <c r="ACB69" s="33"/>
      <c r="ACC69" s="33"/>
      <c r="ACD69" s="33"/>
      <c r="ACE69" s="33"/>
      <c r="ACF69" s="33"/>
      <c r="ACG69" s="33"/>
      <c r="ACH69" s="33"/>
      <c r="ACI69" s="33"/>
      <c r="ACJ69" s="33"/>
      <c r="ACK69" s="33"/>
      <c r="ACL69" s="33"/>
      <c r="ACM69" s="33"/>
      <c r="ACN69" s="33"/>
      <c r="ACO69" s="33"/>
      <c r="ACP69" s="33"/>
      <c r="ACQ69" s="33"/>
      <c r="ACR69" s="33"/>
      <c r="ACS69" s="33"/>
      <c r="ACT69" s="33"/>
      <c r="ACU69" s="33"/>
      <c r="ACV69" s="33"/>
      <c r="ACW69" s="33"/>
      <c r="ACX69" s="33"/>
      <c r="ACY69" s="33"/>
      <c r="ACZ69" s="33"/>
      <c r="ADA69" s="33"/>
      <c r="ADB69" s="33"/>
      <c r="ADC69" s="33"/>
      <c r="ADD69" s="33"/>
      <c r="ADE69" s="33"/>
      <c r="ADF69" s="33"/>
      <c r="ADG69" s="33"/>
      <c r="ADH69" s="33"/>
      <c r="ADI69" s="33"/>
      <c r="ADJ69" s="33"/>
      <c r="ADK69" s="33"/>
      <c r="ADL69" s="33"/>
      <c r="ADM69" s="33"/>
      <c r="ADN69" s="33"/>
      <c r="ADO69" s="33"/>
      <c r="ADP69" s="33"/>
      <c r="ADQ69" s="33"/>
      <c r="ADR69" s="33"/>
      <c r="ADS69" s="33"/>
      <c r="ADT69" s="33"/>
      <c r="ADU69" s="33"/>
      <c r="ADV69" s="33"/>
      <c r="ADW69" s="33"/>
      <c r="ADX69" s="33"/>
      <c r="ADY69" s="33"/>
      <c r="ADZ69" s="33"/>
      <c r="AEA69" s="33"/>
      <c r="AEB69" s="33"/>
      <c r="AEC69" s="33"/>
      <c r="AED69" s="33"/>
      <c r="AEE69" s="33"/>
      <c r="AEF69" s="33"/>
      <c r="AEG69" s="33"/>
      <c r="AEH69" s="33"/>
      <c r="AEI69" s="33"/>
      <c r="AEJ69" s="33"/>
      <c r="AEK69" s="33"/>
      <c r="AEL69" s="33"/>
      <c r="AEM69" s="33"/>
      <c r="AEN69" s="33"/>
      <c r="AEO69" s="33"/>
      <c r="AEP69" s="33"/>
      <c r="AEQ69" s="33"/>
      <c r="AER69" s="33"/>
      <c r="AES69" s="33"/>
      <c r="AET69" s="33"/>
      <c r="AEU69" s="33"/>
      <c r="AEV69" s="33"/>
      <c r="AEW69" s="33"/>
      <c r="AEX69" s="33"/>
      <c r="AEY69" s="33"/>
      <c r="AEZ69" s="33"/>
      <c r="AFA69" s="33"/>
      <c r="AFB69" s="33"/>
      <c r="AFC69" s="33"/>
      <c r="AFD69" s="33"/>
      <c r="AFE69" s="33"/>
      <c r="AFF69" s="33"/>
      <c r="AFG69" s="33"/>
      <c r="AFH69" s="33"/>
      <c r="AFI69" s="33"/>
      <c r="AFJ69" s="33"/>
      <c r="AFK69" s="33"/>
      <c r="AFL69" s="33"/>
      <c r="AFM69" s="33"/>
      <c r="AFN69" s="33"/>
      <c r="AFO69" s="33"/>
      <c r="AFP69" s="33"/>
      <c r="AFQ69" s="33"/>
      <c r="AFR69" s="33"/>
      <c r="AFS69" s="33"/>
      <c r="AFT69" s="33"/>
      <c r="AFU69" s="33"/>
      <c r="AFV69" s="33"/>
      <c r="AFW69" s="33"/>
      <c r="AFX69" s="33"/>
      <c r="AFY69" s="33"/>
      <c r="AFZ69" s="33"/>
      <c r="AGA69" s="33"/>
      <c r="AGB69" s="33"/>
      <c r="AGC69" s="33"/>
      <c r="AGD69" s="33"/>
      <c r="AGE69" s="33"/>
      <c r="AGF69" s="33"/>
      <c r="AGG69" s="33"/>
      <c r="AGH69" s="33"/>
      <c r="AGI69" s="33"/>
      <c r="AGJ69" s="33"/>
      <c r="AGK69" s="33"/>
      <c r="AGL69" s="33"/>
      <c r="AGM69" s="33"/>
      <c r="AGN69" s="33"/>
      <c r="AGO69" s="33"/>
      <c r="AGP69" s="33"/>
      <c r="AGQ69" s="33"/>
      <c r="AGR69" s="33"/>
      <c r="AGS69" s="33"/>
      <c r="AGT69" s="33"/>
      <c r="AGU69" s="33"/>
      <c r="AGV69" s="33"/>
      <c r="AGW69" s="33"/>
      <c r="AGX69" s="33"/>
      <c r="AGY69" s="33"/>
      <c r="AGZ69" s="33"/>
      <c r="AHA69" s="33"/>
      <c r="AHB69" s="33"/>
      <c r="AHC69" s="33"/>
      <c r="AHD69" s="33"/>
      <c r="AHE69" s="33"/>
      <c r="AHF69" s="33"/>
      <c r="AHG69" s="33"/>
      <c r="AHH69" s="33"/>
      <c r="AHI69" s="33"/>
      <c r="AHJ69" s="33"/>
      <c r="AHK69" s="33"/>
      <c r="AHL69" s="33"/>
      <c r="AHM69" s="33"/>
      <c r="AHN69" s="33"/>
      <c r="AHO69" s="33"/>
      <c r="AHP69" s="33"/>
      <c r="AHQ69" s="33"/>
      <c r="AHR69" s="33"/>
      <c r="AHS69" s="33"/>
      <c r="AHT69" s="33"/>
      <c r="AHU69" s="33"/>
      <c r="AHV69" s="33"/>
      <c r="AHW69" s="33"/>
      <c r="AHX69" s="33"/>
      <c r="AHY69" s="33"/>
      <c r="AHZ69" s="33"/>
      <c r="AIA69" s="33"/>
      <c r="AIB69" s="33"/>
      <c r="AIC69" s="33"/>
      <c r="AID69" s="33"/>
      <c r="AIE69" s="33"/>
      <c r="AIF69" s="33"/>
      <c r="AIG69" s="33"/>
      <c r="AIH69" s="33"/>
      <c r="AII69" s="33"/>
      <c r="AIJ69" s="33"/>
      <c r="AIK69" s="33"/>
      <c r="AIL69" s="33"/>
      <c r="AIM69" s="33"/>
      <c r="AIN69" s="33"/>
      <c r="AIO69" s="33"/>
      <c r="AIP69" s="33"/>
      <c r="AIQ69" s="33"/>
      <c r="AIR69" s="33"/>
      <c r="AIS69" s="33"/>
      <c r="AIT69" s="33"/>
      <c r="AIU69" s="33"/>
      <c r="AIV69" s="33"/>
      <c r="AIW69" s="33"/>
      <c r="AIX69" s="33"/>
      <c r="AIY69" s="33"/>
      <c r="AIZ69" s="33"/>
      <c r="AJA69" s="33"/>
      <c r="AJB69" s="33"/>
      <c r="AJC69" s="33"/>
      <c r="AJD69" s="33"/>
      <c r="AJE69" s="33"/>
      <c r="AJF69" s="33"/>
      <c r="AJG69" s="33"/>
      <c r="AJH69" s="33"/>
      <c r="AJI69" s="33"/>
      <c r="AJJ69" s="33"/>
      <c r="AJK69" s="33"/>
      <c r="AJL69" s="33"/>
      <c r="AJM69" s="33"/>
      <c r="AJN69" s="33"/>
      <c r="AJO69" s="33"/>
      <c r="AJP69" s="33"/>
      <c r="AJQ69" s="33"/>
      <c r="AJR69" s="33"/>
      <c r="AJS69" s="33"/>
      <c r="AJT69" s="33"/>
      <c r="AJU69" s="33"/>
      <c r="AJV69" s="33"/>
      <c r="AJW69" s="33"/>
      <c r="AJX69" s="33"/>
      <c r="AJY69" s="33"/>
      <c r="AJZ69" s="33"/>
      <c r="AKA69" s="33"/>
      <c r="AKB69" s="33"/>
      <c r="AKC69" s="33"/>
      <c r="AKD69" s="33"/>
      <c r="AKE69" s="33"/>
      <c r="AKF69" s="33"/>
      <c r="AKG69" s="33"/>
      <c r="AKH69" s="33"/>
      <c r="AKI69" s="33"/>
      <c r="AKJ69" s="33"/>
      <c r="AKK69" s="33"/>
      <c r="AKL69" s="33"/>
      <c r="AKM69" s="33"/>
      <c r="AKN69" s="33"/>
      <c r="AKO69" s="33"/>
      <c r="AKP69" s="33"/>
      <c r="AKQ69" s="33"/>
      <c r="AKR69" s="33"/>
      <c r="AKS69" s="33"/>
      <c r="AKT69" s="33"/>
      <c r="AKU69" s="33"/>
      <c r="AKV69" s="33"/>
      <c r="AKW69" s="33"/>
      <c r="AKX69" s="33"/>
      <c r="AKY69" s="33"/>
      <c r="AKZ69" s="33"/>
      <c r="ALA69" s="33"/>
      <c r="ALB69" s="33"/>
      <c r="ALC69" s="33"/>
      <c r="ALD69" s="33"/>
      <c r="ALE69" s="33"/>
      <c r="ALF69" s="33"/>
      <c r="ALG69" s="33"/>
      <c r="ALH69" s="33"/>
      <c r="ALI69" s="33"/>
      <c r="ALJ69" s="33"/>
      <c r="ALK69" s="33"/>
      <c r="ALL69" s="33"/>
      <c r="ALM69" s="33"/>
      <c r="ALN69" s="33"/>
      <c r="ALO69" s="33"/>
      <c r="ALP69" s="33"/>
      <c r="ALQ69" s="33"/>
      <c r="ALR69" s="33"/>
      <c r="ALS69" s="33"/>
      <c r="ALT69" s="33"/>
      <c r="ALU69" s="33"/>
      <c r="ALV69" s="33"/>
      <c r="ALW69" s="33"/>
      <c r="ALX69" s="33"/>
      <c r="ALY69" s="33"/>
      <c r="ALZ69" s="33"/>
      <c r="AMA69" s="33"/>
      <c r="AMB69" s="33"/>
      <c r="AMC69" s="33"/>
      <c r="AMD69" s="33"/>
      <c r="AME69" s="33"/>
      <c r="AMF69" s="33"/>
      <c r="AMG69" s="33"/>
      <c r="AMH69" s="33"/>
      <c r="AMI69" s="33"/>
      <c r="AMJ69" s="33"/>
      <c r="AMK69" s="33"/>
    </row>
    <row r="70" spans="1:1025" s="34" customFormat="1" ht="30.75" customHeight="1">
      <c r="A70" s="368"/>
      <c r="B70" s="369"/>
      <c r="C70" s="377" t="s">
        <v>226</v>
      </c>
      <c r="D70" s="377"/>
      <c r="E70" s="378">
        <v>0.2</v>
      </c>
      <c r="F70" s="378"/>
      <c r="G70" s="374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</row>
    <row r="71" spans="1:1025" s="34" customFormat="1" ht="16.5" customHeight="1">
      <c r="A71" s="37" t="s">
        <v>12</v>
      </c>
      <c r="B71" s="359" t="s">
        <v>24</v>
      </c>
      <c r="C71" s="360"/>
      <c r="D71" s="360"/>
      <c r="E71" s="360"/>
      <c r="F71" s="361"/>
      <c r="G71" s="38">
        <v>0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</row>
    <row r="72" spans="1:1025" s="34" customFormat="1" ht="16.5" customHeight="1">
      <c r="A72" s="37" t="s">
        <v>13</v>
      </c>
      <c r="B72" s="359" t="s">
        <v>158</v>
      </c>
      <c r="C72" s="362"/>
      <c r="D72" s="362"/>
      <c r="E72" s="362"/>
      <c r="F72" s="363"/>
      <c r="G72" s="206">
        <v>0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</row>
    <row r="73" spans="1:1025" s="34" customFormat="1" ht="16.5" customHeight="1">
      <c r="A73" s="96" t="s">
        <v>20</v>
      </c>
      <c r="B73" s="358" t="s">
        <v>90</v>
      </c>
      <c r="C73" s="358"/>
      <c r="D73" s="358"/>
      <c r="E73" s="358"/>
      <c r="F73" s="358"/>
      <c r="G73" s="97">
        <v>0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</row>
    <row r="74" spans="1:1025">
      <c r="A74" s="364" t="s">
        <v>91</v>
      </c>
      <c r="B74" s="365"/>
      <c r="C74" s="365"/>
      <c r="D74" s="365"/>
      <c r="E74" s="365"/>
      <c r="F74" s="366"/>
      <c r="G74" s="98">
        <f>SUM(G64:G73)</f>
        <v>0</v>
      </c>
      <c r="H74" s="3"/>
    </row>
    <row r="75" spans="1:1025" ht="12.6" customHeight="1">
      <c r="A75" s="228" t="s">
        <v>80</v>
      </c>
      <c r="B75" s="509" t="s">
        <v>53</v>
      </c>
      <c r="C75" s="509"/>
      <c r="D75" s="509"/>
      <c r="E75" s="509"/>
      <c r="F75" s="509"/>
      <c r="G75" s="509"/>
      <c r="H75" s="40"/>
    </row>
    <row r="76" spans="1:1025" ht="12.6" customHeight="1">
      <c r="A76" s="99"/>
      <c r="B76" s="100"/>
      <c r="C76" s="100"/>
      <c r="D76" s="100"/>
      <c r="E76" s="100"/>
      <c r="F76" s="100"/>
      <c r="G76" s="100"/>
      <c r="H76" s="40"/>
    </row>
    <row r="77" spans="1:1025">
      <c r="A77" s="101"/>
      <c r="B77" s="14"/>
      <c r="C77" s="14"/>
      <c r="D77" s="102"/>
      <c r="E77" s="103"/>
      <c r="F77" s="103"/>
      <c r="G77" s="103"/>
      <c r="H77" s="3"/>
    </row>
    <row r="78" spans="1:1025" ht="18.75" customHeight="1">
      <c r="A78" s="277" t="s">
        <v>93</v>
      </c>
      <c r="B78" s="278"/>
      <c r="C78" s="278"/>
      <c r="D78" s="278"/>
      <c r="E78" s="278"/>
      <c r="F78" s="278"/>
      <c r="G78" s="279"/>
      <c r="H78" s="3"/>
    </row>
    <row r="79" spans="1:1025" s="34" customFormat="1" ht="15" customHeight="1">
      <c r="A79" s="108" t="s">
        <v>94</v>
      </c>
      <c r="B79" s="353" t="s">
        <v>207</v>
      </c>
      <c r="C79" s="354"/>
      <c r="D79" s="354"/>
      <c r="E79" s="354"/>
      <c r="F79" s="355"/>
      <c r="G79" s="109" t="s">
        <v>18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</row>
    <row r="80" spans="1:1025" s="34" customFormat="1">
      <c r="A80" s="71" t="s">
        <v>33</v>
      </c>
      <c r="B80" s="331" t="s">
        <v>248</v>
      </c>
      <c r="C80" s="356"/>
      <c r="D80" s="356"/>
      <c r="E80" s="356"/>
      <c r="F80" s="357"/>
      <c r="G80" s="177">
        <f>G42</f>
        <v>601.77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</row>
    <row r="81" spans="1:1025" s="34" customFormat="1" ht="27.75" customHeight="1">
      <c r="A81" s="71" t="s">
        <v>34</v>
      </c>
      <c r="B81" s="331" t="s">
        <v>95</v>
      </c>
      <c r="C81" s="356"/>
      <c r="D81" s="356"/>
      <c r="E81" s="356"/>
      <c r="F81" s="357"/>
      <c r="G81" s="177">
        <f>G57</f>
        <v>1360.3600000000001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</row>
    <row r="82" spans="1:1025" s="42" customFormat="1">
      <c r="A82" s="96" t="s">
        <v>40</v>
      </c>
      <c r="B82" s="358" t="s">
        <v>96</v>
      </c>
      <c r="C82" s="358"/>
      <c r="D82" s="358"/>
      <c r="E82" s="358"/>
      <c r="F82" s="358"/>
      <c r="G82" s="158">
        <f>G74</f>
        <v>0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</row>
    <row r="83" spans="1:1025" s="30" customFormat="1" ht="16.5" customHeight="1">
      <c r="A83" s="342" t="s">
        <v>99</v>
      </c>
      <c r="B83" s="342"/>
      <c r="C83" s="342"/>
      <c r="D83" s="342"/>
      <c r="E83" s="342"/>
      <c r="F83" s="342"/>
      <c r="G83" s="110">
        <f>SUM(G80:G82)</f>
        <v>1962.13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  <c r="JG83" s="29"/>
      <c r="JH83" s="29"/>
      <c r="JI83" s="29"/>
      <c r="JJ83" s="29"/>
      <c r="JK83" s="29"/>
      <c r="JL83" s="29"/>
      <c r="JM83" s="29"/>
      <c r="JN83" s="29"/>
      <c r="JO83" s="29"/>
      <c r="JP83" s="29"/>
      <c r="JQ83" s="29"/>
      <c r="JR83" s="29"/>
      <c r="JS83" s="29"/>
      <c r="JT83" s="29"/>
      <c r="JU83" s="29"/>
      <c r="JV83" s="29"/>
      <c r="JW83" s="29"/>
      <c r="JX83" s="29"/>
      <c r="JY83" s="29"/>
      <c r="JZ83" s="29"/>
      <c r="KA83" s="29"/>
      <c r="KB83" s="29"/>
      <c r="KC83" s="29"/>
      <c r="KD83" s="29"/>
      <c r="KE83" s="29"/>
      <c r="KF83" s="29"/>
      <c r="KG83" s="29"/>
      <c r="KH83" s="29"/>
      <c r="KI83" s="29"/>
      <c r="KJ83" s="29"/>
      <c r="KK83" s="29"/>
      <c r="KL83" s="29"/>
      <c r="KM83" s="29"/>
      <c r="KN83" s="29"/>
      <c r="KO83" s="29"/>
      <c r="KP83" s="29"/>
      <c r="KQ83" s="29"/>
      <c r="KR83" s="29"/>
      <c r="KS83" s="29"/>
      <c r="KT83" s="29"/>
      <c r="KU83" s="29"/>
      <c r="KV83" s="29"/>
      <c r="KW83" s="29"/>
      <c r="KX83" s="29"/>
      <c r="KY83" s="29"/>
      <c r="KZ83" s="29"/>
      <c r="LA83" s="29"/>
      <c r="LB83" s="29"/>
      <c r="LC83" s="29"/>
      <c r="LD83" s="29"/>
      <c r="LE83" s="29"/>
      <c r="LF83" s="29"/>
      <c r="LG83" s="29"/>
      <c r="LH83" s="29"/>
      <c r="LI83" s="29"/>
      <c r="LJ83" s="29"/>
      <c r="LK83" s="29"/>
      <c r="LL83" s="29"/>
      <c r="LM83" s="29"/>
      <c r="LN83" s="29"/>
      <c r="LO83" s="29"/>
      <c r="LP83" s="29"/>
      <c r="LQ83" s="29"/>
      <c r="LR83" s="29"/>
      <c r="LS83" s="29"/>
      <c r="LT83" s="29"/>
      <c r="LU83" s="29"/>
      <c r="LV83" s="29"/>
      <c r="LW83" s="29"/>
      <c r="LX83" s="29"/>
      <c r="LY83" s="29"/>
      <c r="LZ83" s="29"/>
      <c r="MA83" s="29"/>
      <c r="MB83" s="29"/>
      <c r="MC83" s="29"/>
      <c r="MD83" s="29"/>
      <c r="ME83" s="29"/>
      <c r="MF83" s="29"/>
      <c r="MG83" s="29"/>
      <c r="MH83" s="29"/>
      <c r="MI83" s="29"/>
      <c r="MJ83" s="29"/>
      <c r="MK83" s="29"/>
      <c r="ML83" s="29"/>
      <c r="MM83" s="29"/>
      <c r="MN83" s="29"/>
      <c r="MO83" s="29"/>
      <c r="MP83" s="29"/>
      <c r="MQ83" s="29"/>
      <c r="MR83" s="29"/>
      <c r="MS83" s="29"/>
      <c r="MT83" s="29"/>
      <c r="MU83" s="29"/>
      <c r="MV83" s="29"/>
      <c r="MW83" s="29"/>
      <c r="MX83" s="29"/>
      <c r="MY83" s="29"/>
      <c r="MZ83" s="29"/>
      <c r="NA83" s="29"/>
      <c r="NB83" s="29"/>
      <c r="NC83" s="29"/>
      <c r="ND83" s="29"/>
      <c r="NE83" s="29"/>
      <c r="NF83" s="29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29"/>
      <c r="OF83" s="29"/>
      <c r="OG83" s="29"/>
      <c r="OH83" s="29"/>
      <c r="OI83" s="29"/>
      <c r="OJ83" s="29"/>
      <c r="OK83" s="29"/>
      <c r="OL83" s="29"/>
      <c r="OM83" s="29"/>
      <c r="ON83" s="29"/>
      <c r="OO83" s="29"/>
      <c r="OP83" s="29"/>
      <c r="OQ83" s="29"/>
      <c r="OR83" s="29"/>
      <c r="OS83" s="29"/>
      <c r="OT83" s="29"/>
      <c r="OU83" s="29"/>
      <c r="OV83" s="29"/>
      <c r="OW83" s="29"/>
      <c r="OX83" s="29"/>
      <c r="OY83" s="29"/>
      <c r="OZ83" s="29"/>
      <c r="PA83" s="29"/>
      <c r="PB83" s="29"/>
      <c r="PC83" s="29"/>
      <c r="PD83" s="29"/>
      <c r="PE83" s="29"/>
      <c r="PF83" s="29"/>
      <c r="PG83" s="29"/>
      <c r="PH83" s="29"/>
      <c r="PI83" s="29"/>
      <c r="PJ83" s="29"/>
      <c r="PK83" s="29"/>
      <c r="PL83" s="29"/>
      <c r="PM83" s="29"/>
      <c r="PN83" s="29"/>
      <c r="PO83" s="29"/>
      <c r="PP83" s="29"/>
      <c r="PQ83" s="29"/>
      <c r="PR83" s="29"/>
      <c r="PS83" s="29"/>
      <c r="PT83" s="29"/>
      <c r="PU83" s="29"/>
      <c r="PV83" s="29"/>
      <c r="PW83" s="29"/>
      <c r="PX83" s="29"/>
      <c r="PY83" s="29"/>
      <c r="PZ83" s="29"/>
      <c r="QA83" s="29"/>
      <c r="QB83" s="29"/>
      <c r="QC83" s="29"/>
      <c r="QD83" s="29"/>
      <c r="QE83" s="29"/>
      <c r="QF83" s="29"/>
      <c r="QG83" s="29"/>
      <c r="QH83" s="29"/>
      <c r="QI83" s="29"/>
      <c r="QJ83" s="29"/>
      <c r="QK83" s="29"/>
      <c r="QL83" s="29"/>
      <c r="QM83" s="29"/>
      <c r="QN83" s="29"/>
      <c r="QO83" s="29"/>
      <c r="QP83" s="29"/>
      <c r="QQ83" s="29"/>
      <c r="QR83" s="29"/>
      <c r="QS83" s="29"/>
      <c r="QT83" s="29"/>
      <c r="QU83" s="29"/>
      <c r="QV83" s="29"/>
      <c r="QW83" s="29"/>
      <c r="QX83" s="29"/>
      <c r="QY83" s="29"/>
      <c r="QZ83" s="29"/>
      <c r="RA83" s="29"/>
      <c r="RB83" s="29"/>
      <c r="RC83" s="29"/>
      <c r="RD83" s="29"/>
      <c r="RE83" s="29"/>
      <c r="RF83" s="29"/>
      <c r="RG83" s="29"/>
      <c r="RH83" s="29"/>
      <c r="RI83" s="29"/>
      <c r="RJ83" s="29"/>
      <c r="RK83" s="29"/>
      <c r="RL83" s="29"/>
      <c r="RM83" s="29"/>
      <c r="RN83" s="29"/>
      <c r="RO83" s="29"/>
      <c r="RP83" s="29"/>
      <c r="RQ83" s="29"/>
      <c r="RR83" s="29"/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s="29"/>
      <c r="SY83" s="29"/>
      <c r="SZ83" s="29"/>
      <c r="TA83" s="29"/>
      <c r="TB83" s="29"/>
      <c r="TC83" s="29"/>
      <c r="TD83" s="29"/>
      <c r="TE83" s="29"/>
      <c r="TF83" s="29"/>
      <c r="TG83" s="29"/>
      <c r="TH83" s="29"/>
      <c r="TI83" s="29"/>
      <c r="TJ83" s="29"/>
      <c r="TK83" s="29"/>
      <c r="TL83" s="29"/>
      <c r="TM83" s="29"/>
      <c r="TN83" s="29"/>
      <c r="TO83" s="29"/>
      <c r="TP83" s="29"/>
      <c r="TQ83" s="29"/>
      <c r="TR83" s="29"/>
      <c r="TS83" s="29"/>
      <c r="TT83" s="29"/>
      <c r="TU83" s="29"/>
      <c r="TV83" s="29"/>
      <c r="TW83" s="29"/>
      <c r="TX83" s="29"/>
      <c r="TY83" s="29"/>
      <c r="TZ83" s="29"/>
      <c r="UA83" s="29"/>
      <c r="UB83" s="29"/>
      <c r="UC83" s="29"/>
      <c r="UD83" s="29"/>
      <c r="UE83" s="29"/>
      <c r="UF83" s="29"/>
      <c r="UG83" s="29"/>
      <c r="UH83" s="29"/>
      <c r="UI83" s="29"/>
      <c r="UJ83" s="29"/>
      <c r="UK83" s="29"/>
      <c r="UL83" s="29"/>
      <c r="UM83" s="29"/>
      <c r="UN83" s="29"/>
      <c r="UO83" s="29"/>
      <c r="UP83" s="29"/>
      <c r="UQ83" s="29"/>
      <c r="UR83" s="29"/>
      <c r="US83" s="29"/>
      <c r="UT83" s="29"/>
      <c r="UU83" s="29"/>
      <c r="UV83" s="29"/>
      <c r="UW83" s="29"/>
      <c r="UX83" s="29"/>
      <c r="UY83" s="29"/>
      <c r="UZ83" s="29"/>
      <c r="VA83" s="29"/>
      <c r="VB83" s="29"/>
      <c r="VC83" s="29"/>
      <c r="VD83" s="29"/>
      <c r="VE83" s="29"/>
      <c r="VF83" s="29"/>
      <c r="VG83" s="29"/>
      <c r="VH83" s="29"/>
      <c r="VI83" s="29"/>
      <c r="VJ83" s="29"/>
      <c r="VK83" s="29"/>
      <c r="VL83" s="29"/>
      <c r="VM83" s="29"/>
      <c r="VN83" s="29"/>
      <c r="VO83" s="29"/>
      <c r="VP83" s="29"/>
      <c r="VQ83" s="29"/>
      <c r="VR83" s="29"/>
      <c r="VS83" s="29"/>
      <c r="VT83" s="29"/>
      <c r="VU83" s="29"/>
      <c r="VV83" s="29"/>
      <c r="VW83" s="29"/>
      <c r="VX83" s="29"/>
      <c r="VY83" s="29"/>
      <c r="VZ83" s="29"/>
      <c r="WA83" s="29"/>
      <c r="WB83" s="29"/>
      <c r="WC83" s="29"/>
      <c r="WD83" s="29"/>
      <c r="WE83" s="29"/>
      <c r="WF83" s="29"/>
      <c r="WG83" s="29"/>
      <c r="WH83" s="29"/>
      <c r="WI83" s="29"/>
      <c r="WJ83" s="29"/>
      <c r="WK83" s="29"/>
      <c r="WL83" s="29"/>
      <c r="WM83" s="29"/>
      <c r="WN83" s="29"/>
      <c r="WO83" s="29"/>
      <c r="WP83" s="29"/>
      <c r="WQ83" s="29"/>
      <c r="WR83" s="29"/>
      <c r="WS83" s="29"/>
      <c r="WT83" s="29"/>
      <c r="WU83" s="29"/>
      <c r="WV83" s="29"/>
      <c r="WW83" s="29"/>
      <c r="WX83" s="29"/>
      <c r="WY83" s="29"/>
      <c r="WZ83" s="29"/>
      <c r="XA83" s="29"/>
      <c r="XB83" s="29"/>
      <c r="XC83" s="29"/>
      <c r="XD83" s="29"/>
      <c r="XE83" s="29"/>
      <c r="XF83" s="29"/>
      <c r="XG83" s="29"/>
      <c r="XH83" s="29"/>
      <c r="XI83" s="29"/>
      <c r="XJ83" s="29"/>
      <c r="XK83" s="29"/>
      <c r="XL83" s="29"/>
      <c r="XM83" s="29"/>
      <c r="XN83" s="29"/>
      <c r="XO83" s="29"/>
      <c r="XP83" s="29"/>
      <c r="XQ83" s="29"/>
      <c r="XR83" s="29"/>
      <c r="XS83" s="29"/>
      <c r="XT83" s="29"/>
      <c r="XU83" s="29"/>
      <c r="XV83" s="29"/>
      <c r="XW83" s="29"/>
      <c r="XX83" s="29"/>
      <c r="XY83" s="29"/>
      <c r="XZ83" s="29"/>
      <c r="YA83" s="29"/>
      <c r="YB83" s="29"/>
      <c r="YC83" s="29"/>
      <c r="YD83" s="29"/>
      <c r="YE83" s="29"/>
      <c r="YF83" s="29"/>
      <c r="YG83" s="29"/>
      <c r="YH83" s="29"/>
      <c r="YI83" s="29"/>
      <c r="YJ83" s="29"/>
      <c r="YK83" s="29"/>
      <c r="YL83" s="29"/>
      <c r="YM83" s="29"/>
      <c r="YN83" s="29"/>
      <c r="YO83" s="29"/>
      <c r="YP83" s="29"/>
      <c r="YQ83" s="29"/>
      <c r="YR83" s="29"/>
      <c r="YS83" s="29"/>
      <c r="YT83" s="29"/>
      <c r="YU83" s="29"/>
      <c r="YV83" s="29"/>
      <c r="YW83" s="29"/>
      <c r="YX83" s="29"/>
      <c r="YY83" s="29"/>
      <c r="YZ83" s="29"/>
      <c r="ZA83" s="29"/>
      <c r="ZB83" s="29"/>
      <c r="ZC83" s="29"/>
      <c r="ZD83" s="29"/>
      <c r="ZE83" s="29"/>
      <c r="ZF83" s="29"/>
      <c r="ZG83" s="29"/>
      <c r="ZH83" s="29"/>
      <c r="ZI83" s="29"/>
      <c r="ZJ83" s="29"/>
      <c r="ZK83" s="29"/>
      <c r="ZL83" s="29"/>
      <c r="ZM83" s="29"/>
      <c r="ZN83" s="29"/>
      <c r="ZO83" s="29"/>
      <c r="ZP83" s="29"/>
      <c r="ZQ83" s="29"/>
      <c r="ZR83" s="29"/>
      <c r="ZS83" s="29"/>
      <c r="ZT83" s="29"/>
      <c r="ZU83" s="29"/>
      <c r="ZV83" s="29"/>
      <c r="ZW83" s="29"/>
      <c r="ZX83" s="29"/>
      <c r="ZY83" s="29"/>
      <c r="ZZ83" s="29"/>
      <c r="AAA83" s="29"/>
      <c r="AAB83" s="29"/>
      <c r="AAC83" s="29"/>
      <c r="AAD83" s="29"/>
      <c r="AAE83" s="29"/>
      <c r="AAF83" s="29"/>
      <c r="AAG83" s="29"/>
      <c r="AAH83" s="29"/>
      <c r="AAI83" s="29"/>
      <c r="AAJ83" s="29"/>
      <c r="AAK83" s="29"/>
      <c r="AAL83" s="29"/>
      <c r="AAM83" s="29"/>
      <c r="AAN83" s="29"/>
      <c r="AAO83" s="29"/>
      <c r="AAP83" s="29"/>
      <c r="AAQ83" s="29"/>
      <c r="AAR83" s="29"/>
      <c r="AAS83" s="29"/>
      <c r="AAT83" s="29"/>
      <c r="AAU83" s="29"/>
      <c r="AAV83" s="29"/>
      <c r="AAW83" s="29"/>
      <c r="AAX83" s="29"/>
      <c r="AAY83" s="29"/>
      <c r="AAZ83" s="29"/>
      <c r="ABA83" s="29"/>
      <c r="ABB83" s="29"/>
      <c r="ABC83" s="29"/>
      <c r="ABD83" s="29"/>
      <c r="ABE83" s="29"/>
      <c r="ABF83" s="29"/>
      <c r="ABG83" s="29"/>
      <c r="ABH83" s="29"/>
      <c r="ABI83" s="29"/>
      <c r="ABJ83" s="29"/>
      <c r="ABK83" s="29"/>
      <c r="ABL83" s="29"/>
      <c r="ABM83" s="29"/>
      <c r="ABN83" s="29"/>
      <c r="ABO83" s="29"/>
      <c r="ABP83" s="29"/>
      <c r="ABQ83" s="29"/>
      <c r="ABR83" s="29"/>
      <c r="ABS83" s="29"/>
      <c r="ABT83" s="29"/>
      <c r="ABU83" s="29"/>
      <c r="ABV83" s="29"/>
      <c r="ABW83" s="29"/>
      <c r="ABX83" s="29"/>
      <c r="ABY83" s="29"/>
      <c r="ABZ83" s="29"/>
      <c r="ACA83" s="29"/>
      <c r="ACB83" s="29"/>
      <c r="ACC83" s="29"/>
      <c r="ACD83" s="29"/>
      <c r="ACE83" s="29"/>
      <c r="ACF83" s="29"/>
      <c r="ACG83" s="29"/>
      <c r="ACH83" s="29"/>
      <c r="ACI83" s="29"/>
      <c r="ACJ83" s="29"/>
      <c r="ACK83" s="29"/>
      <c r="ACL83" s="29"/>
      <c r="ACM83" s="29"/>
      <c r="ACN83" s="29"/>
      <c r="ACO83" s="29"/>
      <c r="ACP83" s="29"/>
      <c r="ACQ83" s="29"/>
      <c r="ACR83" s="29"/>
      <c r="ACS83" s="29"/>
      <c r="ACT83" s="29"/>
      <c r="ACU83" s="29"/>
      <c r="ACV83" s="29"/>
      <c r="ACW83" s="29"/>
      <c r="ACX83" s="29"/>
      <c r="ACY83" s="29"/>
      <c r="ACZ83" s="29"/>
      <c r="ADA83" s="29"/>
      <c r="ADB83" s="29"/>
      <c r="ADC83" s="29"/>
      <c r="ADD83" s="29"/>
      <c r="ADE83" s="29"/>
      <c r="ADF83" s="29"/>
      <c r="ADG83" s="29"/>
      <c r="ADH83" s="29"/>
      <c r="ADI83" s="29"/>
      <c r="ADJ83" s="29"/>
      <c r="ADK83" s="29"/>
      <c r="ADL83" s="29"/>
      <c r="ADM83" s="29"/>
      <c r="ADN83" s="29"/>
      <c r="ADO83" s="29"/>
      <c r="ADP83" s="29"/>
      <c r="ADQ83" s="29"/>
      <c r="ADR83" s="29"/>
      <c r="ADS83" s="29"/>
      <c r="ADT83" s="29"/>
      <c r="ADU83" s="29"/>
      <c r="ADV83" s="29"/>
      <c r="ADW83" s="29"/>
      <c r="ADX83" s="29"/>
      <c r="ADY83" s="29"/>
      <c r="ADZ83" s="29"/>
      <c r="AEA83" s="29"/>
      <c r="AEB83" s="29"/>
      <c r="AEC83" s="29"/>
      <c r="AED83" s="29"/>
      <c r="AEE83" s="29"/>
      <c r="AEF83" s="29"/>
      <c r="AEG83" s="29"/>
      <c r="AEH83" s="29"/>
      <c r="AEI83" s="29"/>
      <c r="AEJ83" s="29"/>
      <c r="AEK83" s="29"/>
      <c r="AEL83" s="29"/>
      <c r="AEM83" s="29"/>
      <c r="AEN83" s="29"/>
      <c r="AEO83" s="29"/>
      <c r="AEP83" s="29"/>
      <c r="AEQ83" s="29"/>
      <c r="AER83" s="29"/>
      <c r="AES83" s="29"/>
      <c r="AET83" s="29"/>
      <c r="AEU83" s="29"/>
      <c r="AEV83" s="29"/>
      <c r="AEW83" s="29"/>
      <c r="AEX83" s="29"/>
      <c r="AEY83" s="29"/>
      <c r="AEZ83" s="29"/>
      <c r="AFA83" s="29"/>
      <c r="AFB83" s="29"/>
      <c r="AFC83" s="29"/>
      <c r="AFD83" s="29"/>
      <c r="AFE83" s="29"/>
      <c r="AFF83" s="29"/>
      <c r="AFG83" s="29"/>
      <c r="AFH83" s="29"/>
      <c r="AFI83" s="29"/>
      <c r="AFJ83" s="29"/>
      <c r="AFK83" s="29"/>
      <c r="AFL83" s="29"/>
      <c r="AFM83" s="29"/>
      <c r="AFN83" s="29"/>
      <c r="AFO83" s="29"/>
      <c r="AFP83" s="29"/>
      <c r="AFQ83" s="29"/>
      <c r="AFR83" s="29"/>
      <c r="AFS83" s="29"/>
      <c r="AFT83" s="29"/>
      <c r="AFU83" s="29"/>
      <c r="AFV83" s="29"/>
      <c r="AFW83" s="29"/>
      <c r="AFX83" s="29"/>
      <c r="AFY83" s="29"/>
      <c r="AFZ83" s="29"/>
      <c r="AGA83" s="29"/>
      <c r="AGB83" s="29"/>
      <c r="AGC83" s="29"/>
      <c r="AGD83" s="29"/>
      <c r="AGE83" s="29"/>
      <c r="AGF83" s="29"/>
      <c r="AGG83" s="29"/>
      <c r="AGH83" s="29"/>
      <c r="AGI83" s="29"/>
      <c r="AGJ83" s="29"/>
      <c r="AGK83" s="29"/>
      <c r="AGL83" s="29"/>
      <c r="AGM83" s="29"/>
      <c r="AGN83" s="29"/>
      <c r="AGO83" s="29"/>
      <c r="AGP83" s="29"/>
      <c r="AGQ83" s="29"/>
      <c r="AGR83" s="29"/>
      <c r="AGS83" s="29"/>
      <c r="AGT83" s="29"/>
      <c r="AGU83" s="29"/>
      <c r="AGV83" s="29"/>
      <c r="AGW83" s="29"/>
      <c r="AGX83" s="29"/>
      <c r="AGY83" s="29"/>
      <c r="AGZ83" s="29"/>
      <c r="AHA83" s="29"/>
      <c r="AHB83" s="29"/>
      <c r="AHC83" s="29"/>
      <c r="AHD83" s="29"/>
      <c r="AHE83" s="29"/>
      <c r="AHF83" s="29"/>
      <c r="AHG83" s="29"/>
      <c r="AHH83" s="29"/>
      <c r="AHI83" s="29"/>
      <c r="AHJ83" s="29"/>
      <c r="AHK83" s="29"/>
      <c r="AHL83" s="29"/>
      <c r="AHM83" s="29"/>
      <c r="AHN83" s="29"/>
      <c r="AHO83" s="29"/>
      <c r="AHP83" s="29"/>
      <c r="AHQ83" s="29"/>
      <c r="AHR83" s="29"/>
      <c r="AHS83" s="29"/>
      <c r="AHT83" s="29"/>
      <c r="AHU83" s="29"/>
      <c r="AHV83" s="29"/>
      <c r="AHW83" s="29"/>
      <c r="AHX83" s="29"/>
      <c r="AHY83" s="29"/>
      <c r="AHZ83" s="29"/>
      <c r="AIA83" s="29"/>
      <c r="AIB83" s="29"/>
      <c r="AIC83" s="29"/>
      <c r="AID83" s="29"/>
      <c r="AIE83" s="29"/>
      <c r="AIF83" s="29"/>
      <c r="AIG83" s="29"/>
      <c r="AIH83" s="29"/>
      <c r="AII83" s="29"/>
      <c r="AIJ83" s="29"/>
      <c r="AIK83" s="29"/>
      <c r="AIL83" s="29"/>
      <c r="AIM83" s="29"/>
      <c r="AIN83" s="29"/>
      <c r="AIO83" s="29"/>
      <c r="AIP83" s="29"/>
      <c r="AIQ83" s="29"/>
      <c r="AIR83" s="29"/>
      <c r="AIS83" s="29"/>
      <c r="AIT83" s="29"/>
      <c r="AIU83" s="29"/>
      <c r="AIV83" s="29"/>
      <c r="AIW83" s="29"/>
      <c r="AIX83" s="29"/>
      <c r="AIY83" s="29"/>
      <c r="AIZ83" s="29"/>
      <c r="AJA83" s="29"/>
      <c r="AJB83" s="29"/>
      <c r="AJC83" s="29"/>
      <c r="AJD83" s="29"/>
      <c r="AJE83" s="29"/>
      <c r="AJF83" s="29"/>
      <c r="AJG83" s="29"/>
      <c r="AJH83" s="29"/>
      <c r="AJI83" s="29"/>
      <c r="AJJ83" s="29"/>
      <c r="AJK83" s="29"/>
      <c r="AJL83" s="29"/>
      <c r="AJM83" s="29"/>
      <c r="AJN83" s="29"/>
      <c r="AJO83" s="29"/>
      <c r="AJP83" s="29"/>
      <c r="AJQ83" s="29"/>
      <c r="AJR83" s="29"/>
      <c r="AJS83" s="29"/>
      <c r="AJT83" s="29"/>
      <c r="AJU83" s="29"/>
      <c r="AJV83" s="29"/>
      <c r="AJW83" s="29"/>
      <c r="AJX83" s="29"/>
      <c r="AJY83" s="29"/>
      <c r="AJZ83" s="29"/>
      <c r="AKA83" s="29"/>
      <c r="AKB83" s="29"/>
      <c r="AKC83" s="29"/>
      <c r="AKD83" s="29"/>
      <c r="AKE83" s="29"/>
      <c r="AKF83" s="29"/>
      <c r="AKG83" s="29"/>
      <c r="AKH83" s="29"/>
      <c r="AKI83" s="29"/>
      <c r="AKJ83" s="29"/>
      <c r="AKK83" s="29"/>
      <c r="AKL83" s="29"/>
      <c r="AKM83" s="29"/>
      <c r="AKN83" s="29"/>
      <c r="AKO83" s="29"/>
      <c r="AKP83" s="29"/>
      <c r="AKQ83" s="29"/>
      <c r="AKR83" s="29"/>
      <c r="AKS83" s="29"/>
      <c r="AKT83" s="29"/>
      <c r="AKU83" s="29"/>
      <c r="AKV83" s="29"/>
      <c r="AKW83" s="29"/>
      <c r="AKX83" s="29"/>
      <c r="AKY83" s="29"/>
      <c r="AKZ83" s="29"/>
      <c r="ALA83" s="29"/>
      <c r="ALB83" s="29"/>
      <c r="ALC83" s="29"/>
      <c r="ALD83" s="29"/>
      <c r="ALE83" s="29"/>
      <c r="ALF83" s="29"/>
      <c r="ALG83" s="29"/>
      <c r="ALH83" s="29"/>
      <c r="ALI83" s="29"/>
      <c r="ALJ83" s="29"/>
      <c r="ALK83" s="29"/>
      <c r="ALL83" s="29"/>
      <c r="ALM83" s="29"/>
      <c r="ALN83" s="29"/>
      <c r="ALO83" s="29"/>
      <c r="ALP83" s="29"/>
      <c r="ALQ83" s="29"/>
      <c r="ALR83" s="29"/>
      <c r="ALS83" s="29"/>
      <c r="ALT83" s="29"/>
      <c r="ALU83" s="29"/>
      <c r="ALV83" s="29"/>
      <c r="ALW83" s="29"/>
      <c r="ALX83" s="29"/>
      <c r="ALY83" s="29"/>
      <c r="ALZ83" s="29"/>
      <c r="AMA83" s="29"/>
      <c r="AMB83" s="29"/>
      <c r="AMC83" s="29"/>
      <c r="AMD83" s="29"/>
      <c r="AME83" s="29"/>
      <c r="AMF83" s="29"/>
      <c r="AMG83" s="29"/>
      <c r="AMH83" s="29"/>
      <c r="AMI83" s="29"/>
      <c r="AMJ83" s="29"/>
      <c r="AMK83" s="29"/>
    </row>
    <row r="84" spans="1:1025" s="30" customFormat="1" ht="16.5" customHeight="1">
      <c r="A84" s="159"/>
      <c r="B84" s="159"/>
      <c r="C84" s="159"/>
      <c r="D84" s="159"/>
      <c r="E84" s="159"/>
      <c r="F84" s="159"/>
      <c r="G84" s="160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  <c r="PY84" s="29"/>
      <c r="PZ84" s="29"/>
      <c r="QA84" s="29"/>
      <c r="QB84" s="29"/>
      <c r="QC84" s="29"/>
      <c r="QD84" s="29"/>
      <c r="QE84" s="29"/>
      <c r="QF84" s="29"/>
      <c r="QG84" s="29"/>
      <c r="QH84" s="29"/>
      <c r="QI84" s="29"/>
      <c r="QJ84" s="29"/>
      <c r="QK84" s="29"/>
      <c r="QL84" s="29"/>
      <c r="QM84" s="29"/>
      <c r="QN84" s="29"/>
      <c r="QO84" s="29"/>
      <c r="QP84" s="29"/>
      <c r="QQ84" s="29"/>
      <c r="QR84" s="29"/>
      <c r="QS84" s="29"/>
      <c r="QT84" s="29"/>
      <c r="QU84" s="29"/>
      <c r="QV84" s="29"/>
      <c r="QW84" s="29"/>
      <c r="QX84" s="29"/>
      <c r="QY84" s="29"/>
      <c r="QZ84" s="29"/>
      <c r="RA84" s="29"/>
      <c r="RB84" s="29"/>
      <c r="RC84" s="29"/>
      <c r="RD84" s="29"/>
      <c r="RE84" s="29"/>
      <c r="RF84" s="29"/>
      <c r="RG84" s="29"/>
      <c r="RH84" s="29"/>
      <c r="RI84" s="29"/>
      <c r="RJ84" s="29"/>
      <c r="RK84" s="29"/>
      <c r="RL84" s="29"/>
      <c r="RM84" s="29"/>
      <c r="RN84" s="29"/>
      <c r="RO84" s="29"/>
      <c r="RP84" s="29"/>
      <c r="RQ84" s="29"/>
      <c r="RR84" s="29"/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  <c r="SX84" s="29"/>
      <c r="SY84" s="29"/>
      <c r="SZ84" s="29"/>
      <c r="TA84" s="29"/>
      <c r="TB84" s="29"/>
      <c r="TC84" s="29"/>
      <c r="TD84" s="29"/>
      <c r="TE84" s="29"/>
      <c r="TF84" s="29"/>
      <c r="TG84" s="29"/>
      <c r="TH84" s="29"/>
      <c r="TI84" s="29"/>
      <c r="TJ84" s="29"/>
      <c r="TK84" s="29"/>
      <c r="TL84" s="29"/>
      <c r="TM84" s="29"/>
      <c r="TN84" s="29"/>
      <c r="TO84" s="29"/>
      <c r="TP84" s="29"/>
      <c r="TQ84" s="29"/>
      <c r="TR84" s="29"/>
      <c r="TS84" s="29"/>
      <c r="TT84" s="29"/>
      <c r="TU84" s="29"/>
      <c r="TV84" s="29"/>
      <c r="TW84" s="29"/>
      <c r="TX84" s="29"/>
      <c r="TY84" s="29"/>
      <c r="TZ84" s="29"/>
      <c r="UA84" s="29"/>
      <c r="UB84" s="29"/>
      <c r="UC84" s="29"/>
      <c r="UD84" s="29"/>
      <c r="UE84" s="29"/>
      <c r="UF84" s="29"/>
      <c r="UG84" s="29"/>
      <c r="UH84" s="29"/>
      <c r="UI84" s="29"/>
      <c r="UJ84" s="29"/>
      <c r="UK84" s="29"/>
      <c r="UL84" s="29"/>
      <c r="UM84" s="29"/>
      <c r="UN84" s="29"/>
      <c r="UO84" s="29"/>
      <c r="UP84" s="29"/>
      <c r="UQ84" s="29"/>
      <c r="UR84" s="29"/>
      <c r="US84" s="29"/>
      <c r="UT84" s="29"/>
      <c r="UU84" s="29"/>
      <c r="UV84" s="29"/>
      <c r="UW84" s="29"/>
      <c r="UX84" s="29"/>
      <c r="UY84" s="29"/>
      <c r="UZ84" s="29"/>
      <c r="VA84" s="29"/>
      <c r="VB84" s="29"/>
      <c r="VC84" s="29"/>
      <c r="VD84" s="29"/>
      <c r="VE84" s="29"/>
      <c r="VF84" s="29"/>
      <c r="VG84" s="29"/>
      <c r="VH84" s="29"/>
      <c r="VI84" s="29"/>
      <c r="VJ84" s="29"/>
      <c r="VK84" s="29"/>
      <c r="VL84" s="29"/>
      <c r="VM84" s="29"/>
      <c r="VN84" s="29"/>
      <c r="VO84" s="29"/>
      <c r="VP84" s="29"/>
      <c r="VQ84" s="29"/>
      <c r="VR84" s="29"/>
      <c r="VS84" s="29"/>
      <c r="VT84" s="29"/>
      <c r="VU84" s="29"/>
      <c r="VV84" s="29"/>
      <c r="VW84" s="29"/>
      <c r="VX84" s="29"/>
      <c r="VY84" s="29"/>
      <c r="VZ84" s="29"/>
      <c r="WA84" s="29"/>
      <c r="WB84" s="29"/>
      <c r="WC84" s="29"/>
      <c r="WD84" s="29"/>
      <c r="WE84" s="29"/>
      <c r="WF84" s="29"/>
      <c r="WG84" s="29"/>
      <c r="WH84" s="29"/>
      <c r="WI84" s="29"/>
      <c r="WJ84" s="29"/>
      <c r="WK84" s="29"/>
      <c r="WL84" s="29"/>
      <c r="WM84" s="29"/>
      <c r="WN84" s="29"/>
      <c r="WO84" s="29"/>
      <c r="WP84" s="29"/>
      <c r="WQ84" s="29"/>
      <c r="WR84" s="29"/>
      <c r="WS84" s="29"/>
      <c r="WT84" s="29"/>
      <c r="WU84" s="29"/>
      <c r="WV84" s="29"/>
      <c r="WW84" s="29"/>
      <c r="WX84" s="29"/>
      <c r="WY84" s="29"/>
      <c r="WZ84" s="29"/>
      <c r="XA84" s="29"/>
      <c r="XB84" s="29"/>
      <c r="XC84" s="29"/>
      <c r="XD84" s="29"/>
      <c r="XE84" s="29"/>
      <c r="XF84" s="29"/>
      <c r="XG84" s="29"/>
      <c r="XH84" s="29"/>
      <c r="XI84" s="29"/>
      <c r="XJ84" s="29"/>
      <c r="XK84" s="29"/>
      <c r="XL84" s="29"/>
      <c r="XM84" s="29"/>
      <c r="XN84" s="29"/>
      <c r="XO84" s="29"/>
      <c r="XP84" s="29"/>
      <c r="XQ84" s="29"/>
      <c r="XR84" s="29"/>
      <c r="XS84" s="29"/>
      <c r="XT84" s="29"/>
      <c r="XU84" s="29"/>
      <c r="XV84" s="29"/>
      <c r="XW84" s="29"/>
      <c r="XX84" s="29"/>
      <c r="XY84" s="29"/>
      <c r="XZ84" s="29"/>
      <c r="YA84" s="29"/>
      <c r="YB84" s="29"/>
      <c r="YC84" s="29"/>
      <c r="YD84" s="29"/>
      <c r="YE84" s="29"/>
      <c r="YF84" s="29"/>
      <c r="YG84" s="29"/>
      <c r="YH84" s="29"/>
      <c r="YI84" s="29"/>
      <c r="YJ84" s="29"/>
      <c r="YK84" s="29"/>
      <c r="YL84" s="29"/>
      <c r="YM84" s="29"/>
      <c r="YN84" s="29"/>
      <c r="YO84" s="29"/>
      <c r="YP84" s="29"/>
      <c r="YQ84" s="29"/>
      <c r="YR84" s="29"/>
      <c r="YS84" s="29"/>
      <c r="YT84" s="29"/>
      <c r="YU84" s="29"/>
      <c r="YV84" s="29"/>
      <c r="YW84" s="29"/>
      <c r="YX84" s="29"/>
      <c r="YY84" s="29"/>
      <c r="YZ84" s="29"/>
      <c r="ZA84" s="29"/>
      <c r="ZB84" s="29"/>
      <c r="ZC84" s="29"/>
      <c r="ZD84" s="29"/>
      <c r="ZE84" s="29"/>
      <c r="ZF84" s="29"/>
      <c r="ZG84" s="29"/>
      <c r="ZH84" s="29"/>
      <c r="ZI84" s="29"/>
      <c r="ZJ84" s="29"/>
      <c r="ZK84" s="29"/>
      <c r="ZL84" s="29"/>
      <c r="ZM84" s="29"/>
      <c r="ZN84" s="29"/>
      <c r="ZO84" s="29"/>
      <c r="ZP84" s="29"/>
      <c r="ZQ84" s="29"/>
      <c r="ZR84" s="29"/>
      <c r="ZS84" s="29"/>
      <c r="ZT84" s="29"/>
      <c r="ZU84" s="29"/>
      <c r="ZV84" s="29"/>
      <c r="ZW84" s="29"/>
      <c r="ZX84" s="29"/>
      <c r="ZY84" s="29"/>
      <c r="ZZ84" s="29"/>
      <c r="AAA84" s="29"/>
      <c r="AAB84" s="29"/>
      <c r="AAC84" s="29"/>
      <c r="AAD84" s="29"/>
      <c r="AAE84" s="29"/>
      <c r="AAF84" s="29"/>
      <c r="AAG84" s="29"/>
      <c r="AAH84" s="29"/>
      <c r="AAI84" s="29"/>
      <c r="AAJ84" s="29"/>
      <c r="AAK84" s="29"/>
      <c r="AAL84" s="29"/>
      <c r="AAM84" s="29"/>
      <c r="AAN84" s="29"/>
      <c r="AAO84" s="29"/>
      <c r="AAP84" s="29"/>
      <c r="AAQ84" s="29"/>
      <c r="AAR84" s="29"/>
      <c r="AAS84" s="29"/>
      <c r="AAT84" s="29"/>
      <c r="AAU84" s="29"/>
      <c r="AAV84" s="29"/>
      <c r="AAW84" s="29"/>
      <c r="AAX84" s="29"/>
      <c r="AAY84" s="29"/>
      <c r="AAZ84" s="29"/>
      <c r="ABA84" s="29"/>
      <c r="ABB84" s="29"/>
      <c r="ABC84" s="29"/>
      <c r="ABD84" s="29"/>
      <c r="ABE84" s="29"/>
      <c r="ABF84" s="29"/>
      <c r="ABG84" s="29"/>
      <c r="ABH84" s="29"/>
      <c r="ABI84" s="29"/>
      <c r="ABJ84" s="29"/>
      <c r="ABK84" s="29"/>
      <c r="ABL84" s="29"/>
      <c r="ABM84" s="29"/>
      <c r="ABN84" s="29"/>
      <c r="ABO84" s="29"/>
      <c r="ABP84" s="29"/>
      <c r="ABQ84" s="29"/>
      <c r="ABR84" s="29"/>
      <c r="ABS84" s="29"/>
      <c r="ABT84" s="29"/>
      <c r="ABU84" s="29"/>
      <c r="ABV84" s="29"/>
      <c r="ABW84" s="29"/>
      <c r="ABX84" s="29"/>
      <c r="ABY84" s="29"/>
      <c r="ABZ84" s="29"/>
      <c r="ACA84" s="29"/>
      <c r="ACB84" s="29"/>
      <c r="ACC84" s="29"/>
      <c r="ACD84" s="29"/>
      <c r="ACE84" s="29"/>
      <c r="ACF84" s="29"/>
      <c r="ACG84" s="29"/>
      <c r="ACH84" s="29"/>
      <c r="ACI84" s="29"/>
      <c r="ACJ84" s="29"/>
      <c r="ACK84" s="29"/>
      <c r="ACL84" s="29"/>
      <c r="ACM84" s="29"/>
      <c r="ACN84" s="29"/>
      <c r="ACO84" s="29"/>
      <c r="ACP84" s="29"/>
      <c r="ACQ84" s="29"/>
      <c r="ACR84" s="29"/>
      <c r="ACS84" s="29"/>
      <c r="ACT84" s="29"/>
      <c r="ACU84" s="29"/>
      <c r="ACV84" s="29"/>
      <c r="ACW84" s="29"/>
      <c r="ACX84" s="29"/>
      <c r="ACY84" s="29"/>
      <c r="ACZ84" s="29"/>
      <c r="ADA84" s="29"/>
      <c r="ADB84" s="29"/>
      <c r="ADC84" s="29"/>
      <c r="ADD84" s="29"/>
      <c r="ADE84" s="29"/>
      <c r="ADF84" s="29"/>
      <c r="ADG84" s="29"/>
      <c r="ADH84" s="29"/>
      <c r="ADI84" s="29"/>
      <c r="ADJ84" s="29"/>
      <c r="ADK84" s="29"/>
      <c r="ADL84" s="29"/>
      <c r="ADM84" s="29"/>
      <c r="ADN84" s="29"/>
      <c r="ADO84" s="29"/>
      <c r="ADP84" s="29"/>
      <c r="ADQ84" s="29"/>
      <c r="ADR84" s="29"/>
      <c r="ADS84" s="29"/>
      <c r="ADT84" s="29"/>
      <c r="ADU84" s="29"/>
      <c r="ADV84" s="29"/>
      <c r="ADW84" s="29"/>
      <c r="ADX84" s="29"/>
      <c r="ADY84" s="29"/>
      <c r="ADZ84" s="29"/>
      <c r="AEA84" s="29"/>
      <c r="AEB84" s="29"/>
      <c r="AEC84" s="29"/>
      <c r="AED84" s="29"/>
      <c r="AEE84" s="29"/>
      <c r="AEF84" s="29"/>
      <c r="AEG84" s="29"/>
      <c r="AEH84" s="29"/>
      <c r="AEI84" s="29"/>
      <c r="AEJ84" s="29"/>
      <c r="AEK84" s="29"/>
      <c r="AEL84" s="29"/>
      <c r="AEM84" s="29"/>
      <c r="AEN84" s="29"/>
      <c r="AEO84" s="29"/>
      <c r="AEP84" s="29"/>
      <c r="AEQ84" s="29"/>
      <c r="AER84" s="29"/>
      <c r="AES84" s="29"/>
      <c r="AET84" s="29"/>
      <c r="AEU84" s="29"/>
      <c r="AEV84" s="29"/>
      <c r="AEW84" s="29"/>
      <c r="AEX84" s="29"/>
      <c r="AEY84" s="29"/>
      <c r="AEZ84" s="29"/>
      <c r="AFA84" s="29"/>
      <c r="AFB84" s="29"/>
      <c r="AFC84" s="29"/>
      <c r="AFD84" s="29"/>
      <c r="AFE84" s="29"/>
      <c r="AFF84" s="29"/>
      <c r="AFG84" s="29"/>
      <c r="AFH84" s="29"/>
      <c r="AFI84" s="29"/>
      <c r="AFJ84" s="29"/>
      <c r="AFK84" s="29"/>
      <c r="AFL84" s="29"/>
      <c r="AFM84" s="29"/>
      <c r="AFN84" s="29"/>
      <c r="AFO84" s="29"/>
      <c r="AFP84" s="29"/>
      <c r="AFQ84" s="29"/>
      <c r="AFR84" s="29"/>
      <c r="AFS84" s="29"/>
      <c r="AFT84" s="29"/>
      <c r="AFU84" s="29"/>
      <c r="AFV84" s="29"/>
      <c r="AFW84" s="29"/>
      <c r="AFX84" s="29"/>
      <c r="AFY84" s="29"/>
      <c r="AFZ84" s="29"/>
      <c r="AGA84" s="29"/>
      <c r="AGB84" s="29"/>
      <c r="AGC84" s="29"/>
      <c r="AGD84" s="29"/>
      <c r="AGE84" s="29"/>
      <c r="AGF84" s="29"/>
      <c r="AGG84" s="29"/>
      <c r="AGH84" s="29"/>
      <c r="AGI84" s="29"/>
      <c r="AGJ84" s="29"/>
      <c r="AGK84" s="29"/>
      <c r="AGL84" s="29"/>
      <c r="AGM84" s="29"/>
      <c r="AGN84" s="29"/>
      <c r="AGO84" s="29"/>
      <c r="AGP84" s="29"/>
      <c r="AGQ84" s="29"/>
      <c r="AGR84" s="29"/>
      <c r="AGS84" s="29"/>
      <c r="AGT84" s="29"/>
      <c r="AGU84" s="29"/>
      <c r="AGV84" s="29"/>
      <c r="AGW84" s="29"/>
      <c r="AGX84" s="29"/>
      <c r="AGY84" s="29"/>
      <c r="AGZ84" s="29"/>
      <c r="AHA84" s="29"/>
      <c r="AHB84" s="29"/>
      <c r="AHC84" s="29"/>
      <c r="AHD84" s="29"/>
      <c r="AHE84" s="29"/>
      <c r="AHF84" s="29"/>
      <c r="AHG84" s="29"/>
      <c r="AHH84" s="29"/>
      <c r="AHI84" s="29"/>
      <c r="AHJ84" s="29"/>
      <c r="AHK84" s="29"/>
      <c r="AHL84" s="29"/>
      <c r="AHM84" s="29"/>
      <c r="AHN84" s="29"/>
      <c r="AHO84" s="29"/>
      <c r="AHP84" s="29"/>
      <c r="AHQ84" s="29"/>
      <c r="AHR84" s="29"/>
      <c r="AHS84" s="29"/>
      <c r="AHT84" s="29"/>
      <c r="AHU84" s="29"/>
      <c r="AHV84" s="29"/>
      <c r="AHW84" s="29"/>
      <c r="AHX84" s="29"/>
      <c r="AHY84" s="29"/>
      <c r="AHZ84" s="29"/>
      <c r="AIA84" s="29"/>
      <c r="AIB84" s="29"/>
      <c r="AIC84" s="29"/>
      <c r="AID84" s="29"/>
      <c r="AIE84" s="29"/>
      <c r="AIF84" s="29"/>
      <c r="AIG84" s="29"/>
      <c r="AIH84" s="29"/>
      <c r="AII84" s="29"/>
      <c r="AIJ84" s="29"/>
      <c r="AIK84" s="29"/>
      <c r="AIL84" s="29"/>
      <c r="AIM84" s="29"/>
      <c r="AIN84" s="29"/>
      <c r="AIO84" s="29"/>
      <c r="AIP84" s="29"/>
      <c r="AIQ84" s="29"/>
      <c r="AIR84" s="29"/>
      <c r="AIS84" s="29"/>
      <c r="AIT84" s="29"/>
      <c r="AIU84" s="29"/>
      <c r="AIV84" s="29"/>
      <c r="AIW84" s="29"/>
      <c r="AIX84" s="29"/>
      <c r="AIY84" s="29"/>
      <c r="AIZ84" s="29"/>
      <c r="AJA84" s="29"/>
      <c r="AJB84" s="29"/>
      <c r="AJC84" s="29"/>
      <c r="AJD84" s="29"/>
      <c r="AJE84" s="29"/>
      <c r="AJF84" s="29"/>
      <c r="AJG84" s="29"/>
      <c r="AJH84" s="29"/>
      <c r="AJI84" s="29"/>
      <c r="AJJ84" s="29"/>
      <c r="AJK84" s="29"/>
      <c r="AJL84" s="29"/>
      <c r="AJM84" s="29"/>
      <c r="AJN84" s="29"/>
      <c r="AJO84" s="29"/>
      <c r="AJP84" s="29"/>
      <c r="AJQ84" s="29"/>
      <c r="AJR84" s="29"/>
      <c r="AJS84" s="29"/>
      <c r="AJT84" s="29"/>
      <c r="AJU84" s="29"/>
      <c r="AJV84" s="29"/>
      <c r="AJW84" s="29"/>
      <c r="AJX84" s="29"/>
      <c r="AJY84" s="29"/>
      <c r="AJZ84" s="29"/>
      <c r="AKA84" s="29"/>
      <c r="AKB84" s="29"/>
      <c r="AKC84" s="29"/>
      <c r="AKD84" s="29"/>
      <c r="AKE84" s="29"/>
      <c r="AKF84" s="29"/>
      <c r="AKG84" s="29"/>
      <c r="AKH84" s="29"/>
      <c r="AKI84" s="29"/>
      <c r="AKJ84" s="29"/>
      <c r="AKK84" s="29"/>
      <c r="AKL84" s="29"/>
      <c r="AKM84" s="29"/>
      <c r="AKN84" s="29"/>
      <c r="AKO84" s="29"/>
      <c r="AKP84" s="29"/>
      <c r="AKQ84" s="29"/>
      <c r="AKR84" s="29"/>
      <c r="AKS84" s="29"/>
      <c r="AKT84" s="29"/>
      <c r="AKU84" s="29"/>
      <c r="AKV84" s="29"/>
      <c r="AKW84" s="29"/>
      <c r="AKX84" s="29"/>
      <c r="AKY84" s="29"/>
      <c r="AKZ84" s="29"/>
      <c r="ALA84" s="29"/>
      <c r="ALB84" s="29"/>
      <c r="ALC84" s="29"/>
      <c r="ALD84" s="29"/>
      <c r="ALE84" s="29"/>
      <c r="ALF84" s="29"/>
      <c r="ALG84" s="29"/>
      <c r="ALH84" s="29"/>
      <c r="ALI84" s="29"/>
      <c r="ALJ84" s="29"/>
      <c r="ALK84" s="29"/>
      <c r="ALL84" s="29"/>
      <c r="ALM84" s="29"/>
      <c r="ALN84" s="29"/>
      <c r="ALO84" s="29"/>
      <c r="ALP84" s="29"/>
      <c r="ALQ84" s="29"/>
      <c r="ALR84" s="29"/>
      <c r="ALS84" s="29"/>
      <c r="ALT84" s="29"/>
      <c r="ALU84" s="29"/>
      <c r="ALV84" s="29"/>
      <c r="ALW84" s="29"/>
      <c r="ALX84" s="29"/>
      <c r="ALY84" s="29"/>
      <c r="ALZ84" s="29"/>
      <c r="AMA84" s="29"/>
      <c r="AMB84" s="29"/>
      <c r="AMC84" s="29"/>
      <c r="AMD84" s="29"/>
      <c r="AME84" s="29"/>
      <c r="AMF84" s="29"/>
      <c r="AMG84" s="29"/>
      <c r="AMH84" s="29"/>
      <c r="AMI84" s="29"/>
      <c r="AMJ84" s="29"/>
      <c r="AMK84" s="29"/>
    </row>
    <row r="85" spans="1:1025" s="30" customFormat="1">
      <c r="A85" s="43"/>
      <c r="B85" s="44"/>
      <c r="C85" s="44"/>
      <c r="D85" s="72"/>
      <c r="E85" s="72"/>
      <c r="F85" s="72"/>
      <c r="G85" s="72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  <c r="TP85" s="29"/>
      <c r="TQ85" s="29"/>
      <c r="TR85" s="29"/>
      <c r="TS85" s="29"/>
      <c r="TT85" s="29"/>
      <c r="TU85" s="29"/>
      <c r="TV85" s="29"/>
      <c r="TW85" s="29"/>
      <c r="TX85" s="29"/>
      <c r="TY85" s="29"/>
      <c r="TZ85" s="29"/>
      <c r="UA85" s="29"/>
      <c r="UB85" s="29"/>
      <c r="UC85" s="29"/>
      <c r="UD85" s="29"/>
      <c r="UE85" s="29"/>
      <c r="UF85" s="29"/>
      <c r="UG85" s="29"/>
      <c r="UH85" s="29"/>
      <c r="UI85" s="29"/>
      <c r="UJ85" s="29"/>
      <c r="UK85" s="29"/>
      <c r="UL85" s="29"/>
      <c r="UM85" s="29"/>
      <c r="UN85" s="29"/>
      <c r="UO85" s="29"/>
      <c r="UP85" s="29"/>
      <c r="UQ85" s="29"/>
      <c r="UR85" s="29"/>
      <c r="US85" s="29"/>
      <c r="UT85" s="29"/>
      <c r="UU85" s="29"/>
      <c r="UV85" s="29"/>
      <c r="UW85" s="29"/>
      <c r="UX85" s="29"/>
      <c r="UY85" s="29"/>
      <c r="UZ85" s="29"/>
      <c r="VA85" s="29"/>
      <c r="VB85" s="29"/>
      <c r="VC85" s="29"/>
      <c r="VD85" s="29"/>
      <c r="VE85" s="29"/>
      <c r="VF85" s="29"/>
      <c r="VG85" s="29"/>
      <c r="VH85" s="29"/>
      <c r="VI85" s="29"/>
      <c r="VJ85" s="29"/>
      <c r="VK85" s="29"/>
      <c r="VL85" s="29"/>
      <c r="VM85" s="29"/>
      <c r="VN85" s="29"/>
      <c r="VO85" s="29"/>
      <c r="VP85" s="29"/>
      <c r="VQ85" s="29"/>
      <c r="VR85" s="29"/>
      <c r="VS85" s="29"/>
      <c r="VT85" s="29"/>
      <c r="VU85" s="29"/>
      <c r="VV85" s="29"/>
      <c r="VW85" s="29"/>
      <c r="VX85" s="29"/>
      <c r="VY85" s="29"/>
      <c r="VZ85" s="29"/>
      <c r="WA85" s="29"/>
      <c r="WB85" s="29"/>
      <c r="WC85" s="29"/>
      <c r="WD85" s="29"/>
      <c r="WE85" s="29"/>
      <c r="WF85" s="29"/>
      <c r="WG85" s="29"/>
      <c r="WH85" s="29"/>
      <c r="WI85" s="29"/>
      <c r="WJ85" s="29"/>
      <c r="WK85" s="29"/>
      <c r="WL85" s="29"/>
      <c r="WM85" s="29"/>
      <c r="WN85" s="29"/>
      <c r="WO85" s="29"/>
      <c r="WP85" s="29"/>
      <c r="WQ85" s="29"/>
      <c r="WR85" s="29"/>
      <c r="WS85" s="29"/>
      <c r="WT85" s="29"/>
      <c r="WU85" s="29"/>
      <c r="WV85" s="29"/>
      <c r="WW85" s="29"/>
      <c r="WX85" s="29"/>
      <c r="WY85" s="29"/>
      <c r="WZ85" s="29"/>
      <c r="XA85" s="29"/>
      <c r="XB85" s="29"/>
      <c r="XC85" s="29"/>
      <c r="XD85" s="29"/>
      <c r="XE85" s="29"/>
      <c r="XF85" s="29"/>
      <c r="XG85" s="29"/>
      <c r="XH85" s="29"/>
      <c r="XI85" s="29"/>
      <c r="XJ85" s="29"/>
      <c r="XK85" s="29"/>
      <c r="XL85" s="29"/>
      <c r="XM85" s="29"/>
      <c r="XN85" s="29"/>
      <c r="XO85" s="29"/>
      <c r="XP85" s="29"/>
      <c r="XQ85" s="29"/>
      <c r="XR85" s="29"/>
      <c r="XS85" s="29"/>
      <c r="XT85" s="29"/>
      <c r="XU85" s="29"/>
      <c r="XV85" s="29"/>
      <c r="XW85" s="29"/>
      <c r="XX85" s="29"/>
      <c r="XY85" s="29"/>
      <c r="XZ85" s="29"/>
      <c r="YA85" s="29"/>
      <c r="YB85" s="29"/>
      <c r="YC85" s="29"/>
      <c r="YD85" s="29"/>
      <c r="YE85" s="29"/>
      <c r="YF85" s="29"/>
      <c r="YG85" s="29"/>
      <c r="YH85" s="29"/>
      <c r="YI85" s="29"/>
      <c r="YJ85" s="29"/>
      <c r="YK85" s="29"/>
      <c r="YL85" s="29"/>
      <c r="YM85" s="29"/>
      <c r="YN85" s="29"/>
      <c r="YO85" s="29"/>
      <c r="YP85" s="29"/>
      <c r="YQ85" s="29"/>
      <c r="YR85" s="29"/>
      <c r="YS85" s="29"/>
      <c r="YT85" s="29"/>
      <c r="YU85" s="29"/>
      <c r="YV85" s="29"/>
      <c r="YW85" s="29"/>
      <c r="YX85" s="29"/>
      <c r="YY85" s="29"/>
      <c r="YZ85" s="29"/>
      <c r="ZA85" s="29"/>
      <c r="ZB85" s="29"/>
      <c r="ZC85" s="29"/>
      <c r="ZD85" s="29"/>
      <c r="ZE85" s="29"/>
      <c r="ZF85" s="29"/>
      <c r="ZG85" s="29"/>
      <c r="ZH85" s="29"/>
      <c r="ZI85" s="29"/>
      <c r="ZJ85" s="29"/>
      <c r="ZK85" s="29"/>
      <c r="ZL85" s="29"/>
      <c r="ZM85" s="29"/>
      <c r="ZN85" s="29"/>
      <c r="ZO85" s="29"/>
      <c r="ZP85" s="29"/>
      <c r="ZQ85" s="29"/>
      <c r="ZR85" s="29"/>
      <c r="ZS85" s="29"/>
      <c r="ZT85" s="29"/>
      <c r="ZU85" s="29"/>
      <c r="ZV85" s="29"/>
      <c r="ZW85" s="29"/>
      <c r="ZX85" s="29"/>
      <c r="ZY85" s="29"/>
      <c r="ZZ85" s="29"/>
      <c r="AAA85" s="29"/>
      <c r="AAB85" s="29"/>
      <c r="AAC85" s="29"/>
      <c r="AAD85" s="29"/>
      <c r="AAE85" s="29"/>
      <c r="AAF85" s="29"/>
      <c r="AAG85" s="29"/>
      <c r="AAH85" s="29"/>
      <c r="AAI85" s="29"/>
      <c r="AAJ85" s="29"/>
      <c r="AAK85" s="29"/>
      <c r="AAL85" s="29"/>
      <c r="AAM85" s="29"/>
      <c r="AAN85" s="29"/>
      <c r="AAO85" s="29"/>
      <c r="AAP85" s="29"/>
      <c r="AAQ85" s="29"/>
      <c r="AAR85" s="29"/>
      <c r="AAS85" s="29"/>
      <c r="AAT85" s="29"/>
      <c r="AAU85" s="29"/>
      <c r="AAV85" s="29"/>
      <c r="AAW85" s="29"/>
      <c r="AAX85" s="29"/>
      <c r="AAY85" s="29"/>
      <c r="AAZ85" s="29"/>
      <c r="ABA85" s="29"/>
      <c r="ABB85" s="29"/>
      <c r="ABC85" s="29"/>
      <c r="ABD85" s="29"/>
      <c r="ABE85" s="29"/>
      <c r="ABF85" s="29"/>
      <c r="ABG85" s="29"/>
      <c r="ABH85" s="29"/>
      <c r="ABI85" s="29"/>
      <c r="ABJ85" s="29"/>
      <c r="ABK85" s="29"/>
      <c r="ABL85" s="29"/>
      <c r="ABM85" s="29"/>
      <c r="ABN85" s="29"/>
      <c r="ABO85" s="29"/>
      <c r="ABP85" s="29"/>
      <c r="ABQ85" s="29"/>
      <c r="ABR85" s="29"/>
      <c r="ABS85" s="29"/>
      <c r="ABT85" s="29"/>
      <c r="ABU85" s="29"/>
      <c r="ABV85" s="29"/>
      <c r="ABW85" s="29"/>
      <c r="ABX85" s="29"/>
      <c r="ABY85" s="29"/>
      <c r="ABZ85" s="29"/>
      <c r="ACA85" s="29"/>
      <c r="ACB85" s="29"/>
      <c r="ACC85" s="29"/>
      <c r="ACD85" s="29"/>
      <c r="ACE85" s="29"/>
      <c r="ACF85" s="29"/>
      <c r="ACG85" s="29"/>
      <c r="ACH85" s="29"/>
      <c r="ACI85" s="29"/>
      <c r="ACJ85" s="29"/>
      <c r="ACK85" s="29"/>
      <c r="ACL85" s="29"/>
      <c r="ACM85" s="29"/>
      <c r="ACN85" s="29"/>
      <c r="ACO85" s="29"/>
      <c r="ACP85" s="29"/>
      <c r="ACQ85" s="29"/>
      <c r="ACR85" s="29"/>
      <c r="ACS85" s="29"/>
      <c r="ACT85" s="29"/>
      <c r="ACU85" s="29"/>
      <c r="ACV85" s="29"/>
      <c r="ACW85" s="29"/>
      <c r="ACX85" s="29"/>
      <c r="ACY85" s="29"/>
      <c r="ACZ85" s="29"/>
      <c r="ADA85" s="29"/>
      <c r="ADB85" s="29"/>
      <c r="ADC85" s="29"/>
      <c r="ADD85" s="29"/>
      <c r="ADE85" s="29"/>
      <c r="ADF85" s="29"/>
      <c r="ADG85" s="29"/>
      <c r="ADH85" s="29"/>
      <c r="ADI85" s="29"/>
      <c r="ADJ85" s="29"/>
      <c r="ADK85" s="29"/>
      <c r="ADL85" s="29"/>
      <c r="ADM85" s="29"/>
      <c r="ADN85" s="29"/>
      <c r="ADO85" s="29"/>
      <c r="ADP85" s="29"/>
      <c r="ADQ85" s="29"/>
      <c r="ADR85" s="29"/>
      <c r="ADS85" s="29"/>
      <c r="ADT85" s="29"/>
      <c r="ADU85" s="29"/>
      <c r="ADV85" s="29"/>
      <c r="ADW85" s="29"/>
      <c r="ADX85" s="29"/>
      <c r="ADY85" s="29"/>
      <c r="ADZ85" s="29"/>
      <c r="AEA85" s="29"/>
      <c r="AEB85" s="29"/>
      <c r="AEC85" s="29"/>
      <c r="AED85" s="29"/>
      <c r="AEE85" s="29"/>
      <c r="AEF85" s="29"/>
      <c r="AEG85" s="29"/>
      <c r="AEH85" s="29"/>
      <c r="AEI85" s="29"/>
      <c r="AEJ85" s="29"/>
      <c r="AEK85" s="29"/>
      <c r="AEL85" s="29"/>
      <c r="AEM85" s="29"/>
      <c r="AEN85" s="29"/>
      <c r="AEO85" s="29"/>
      <c r="AEP85" s="29"/>
      <c r="AEQ85" s="29"/>
      <c r="AER85" s="29"/>
      <c r="AES85" s="29"/>
      <c r="AET85" s="29"/>
      <c r="AEU85" s="29"/>
      <c r="AEV85" s="29"/>
      <c r="AEW85" s="29"/>
      <c r="AEX85" s="29"/>
      <c r="AEY85" s="29"/>
      <c r="AEZ85" s="29"/>
      <c r="AFA85" s="29"/>
      <c r="AFB85" s="29"/>
      <c r="AFC85" s="29"/>
      <c r="AFD85" s="29"/>
      <c r="AFE85" s="29"/>
      <c r="AFF85" s="29"/>
      <c r="AFG85" s="29"/>
      <c r="AFH85" s="29"/>
      <c r="AFI85" s="29"/>
      <c r="AFJ85" s="29"/>
      <c r="AFK85" s="29"/>
      <c r="AFL85" s="29"/>
      <c r="AFM85" s="29"/>
      <c r="AFN85" s="29"/>
      <c r="AFO85" s="29"/>
      <c r="AFP85" s="29"/>
      <c r="AFQ85" s="29"/>
      <c r="AFR85" s="29"/>
      <c r="AFS85" s="29"/>
      <c r="AFT85" s="29"/>
      <c r="AFU85" s="29"/>
      <c r="AFV85" s="29"/>
      <c r="AFW85" s="29"/>
      <c r="AFX85" s="29"/>
      <c r="AFY85" s="29"/>
      <c r="AFZ85" s="29"/>
      <c r="AGA85" s="29"/>
      <c r="AGB85" s="29"/>
      <c r="AGC85" s="29"/>
      <c r="AGD85" s="29"/>
      <c r="AGE85" s="29"/>
      <c r="AGF85" s="29"/>
      <c r="AGG85" s="29"/>
      <c r="AGH85" s="29"/>
      <c r="AGI85" s="29"/>
      <c r="AGJ85" s="29"/>
      <c r="AGK85" s="29"/>
      <c r="AGL85" s="29"/>
      <c r="AGM85" s="29"/>
      <c r="AGN85" s="29"/>
      <c r="AGO85" s="29"/>
      <c r="AGP85" s="29"/>
      <c r="AGQ85" s="29"/>
      <c r="AGR85" s="29"/>
      <c r="AGS85" s="29"/>
      <c r="AGT85" s="29"/>
      <c r="AGU85" s="29"/>
      <c r="AGV85" s="29"/>
      <c r="AGW85" s="29"/>
      <c r="AGX85" s="29"/>
      <c r="AGY85" s="29"/>
      <c r="AGZ85" s="29"/>
      <c r="AHA85" s="29"/>
      <c r="AHB85" s="29"/>
      <c r="AHC85" s="29"/>
      <c r="AHD85" s="29"/>
      <c r="AHE85" s="29"/>
      <c r="AHF85" s="29"/>
      <c r="AHG85" s="29"/>
      <c r="AHH85" s="29"/>
      <c r="AHI85" s="29"/>
      <c r="AHJ85" s="29"/>
      <c r="AHK85" s="29"/>
      <c r="AHL85" s="29"/>
      <c r="AHM85" s="29"/>
      <c r="AHN85" s="29"/>
      <c r="AHO85" s="29"/>
      <c r="AHP85" s="29"/>
      <c r="AHQ85" s="29"/>
      <c r="AHR85" s="29"/>
      <c r="AHS85" s="29"/>
      <c r="AHT85" s="29"/>
      <c r="AHU85" s="29"/>
      <c r="AHV85" s="29"/>
      <c r="AHW85" s="29"/>
      <c r="AHX85" s="29"/>
      <c r="AHY85" s="29"/>
      <c r="AHZ85" s="29"/>
      <c r="AIA85" s="29"/>
      <c r="AIB85" s="29"/>
      <c r="AIC85" s="29"/>
      <c r="AID85" s="29"/>
      <c r="AIE85" s="29"/>
      <c r="AIF85" s="29"/>
      <c r="AIG85" s="29"/>
      <c r="AIH85" s="29"/>
      <c r="AII85" s="29"/>
      <c r="AIJ85" s="29"/>
      <c r="AIK85" s="29"/>
      <c r="AIL85" s="29"/>
      <c r="AIM85" s="29"/>
      <c r="AIN85" s="29"/>
      <c r="AIO85" s="29"/>
      <c r="AIP85" s="29"/>
      <c r="AIQ85" s="29"/>
      <c r="AIR85" s="29"/>
      <c r="AIS85" s="29"/>
      <c r="AIT85" s="29"/>
      <c r="AIU85" s="29"/>
      <c r="AIV85" s="29"/>
      <c r="AIW85" s="29"/>
      <c r="AIX85" s="29"/>
      <c r="AIY85" s="29"/>
      <c r="AIZ85" s="29"/>
      <c r="AJA85" s="29"/>
      <c r="AJB85" s="29"/>
      <c r="AJC85" s="29"/>
      <c r="AJD85" s="29"/>
      <c r="AJE85" s="29"/>
      <c r="AJF85" s="29"/>
      <c r="AJG85" s="29"/>
      <c r="AJH85" s="29"/>
      <c r="AJI85" s="29"/>
      <c r="AJJ85" s="29"/>
      <c r="AJK85" s="29"/>
      <c r="AJL85" s="29"/>
      <c r="AJM85" s="29"/>
      <c r="AJN85" s="29"/>
      <c r="AJO85" s="29"/>
      <c r="AJP85" s="29"/>
      <c r="AJQ85" s="29"/>
      <c r="AJR85" s="29"/>
      <c r="AJS85" s="29"/>
      <c r="AJT85" s="29"/>
      <c r="AJU85" s="29"/>
      <c r="AJV85" s="29"/>
      <c r="AJW85" s="29"/>
      <c r="AJX85" s="29"/>
      <c r="AJY85" s="29"/>
      <c r="AJZ85" s="29"/>
      <c r="AKA85" s="29"/>
      <c r="AKB85" s="29"/>
      <c r="AKC85" s="29"/>
      <c r="AKD85" s="29"/>
      <c r="AKE85" s="29"/>
      <c r="AKF85" s="29"/>
      <c r="AKG85" s="29"/>
      <c r="AKH85" s="29"/>
      <c r="AKI85" s="29"/>
      <c r="AKJ85" s="29"/>
      <c r="AKK85" s="29"/>
      <c r="AKL85" s="29"/>
      <c r="AKM85" s="29"/>
      <c r="AKN85" s="29"/>
      <c r="AKO85" s="29"/>
      <c r="AKP85" s="29"/>
      <c r="AKQ85" s="29"/>
      <c r="AKR85" s="29"/>
      <c r="AKS85" s="29"/>
      <c r="AKT85" s="29"/>
      <c r="AKU85" s="29"/>
      <c r="AKV85" s="29"/>
      <c r="AKW85" s="29"/>
      <c r="AKX85" s="29"/>
      <c r="AKY85" s="29"/>
      <c r="AKZ85" s="29"/>
      <c r="ALA85" s="29"/>
      <c r="ALB85" s="29"/>
      <c r="ALC85" s="29"/>
      <c r="ALD85" s="29"/>
      <c r="ALE85" s="29"/>
      <c r="ALF85" s="29"/>
      <c r="ALG85" s="29"/>
      <c r="ALH85" s="29"/>
      <c r="ALI85" s="29"/>
      <c r="ALJ85" s="29"/>
      <c r="ALK85" s="29"/>
      <c r="ALL85" s="29"/>
      <c r="ALM85" s="29"/>
      <c r="ALN85" s="29"/>
      <c r="ALO85" s="29"/>
      <c r="ALP85" s="29"/>
      <c r="ALQ85" s="29"/>
      <c r="ALR85" s="29"/>
      <c r="ALS85" s="29"/>
      <c r="ALT85" s="29"/>
      <c r="ALU85" s="29"/>
      <c r="ALV85" s="29"/>
      <c r="ALW85" s="29"/>
      <c r="ALX85" s="29"/>
      <c r="ALY85" s="29"/>
      <c r="ALZ85" s="29"/>
      <c r="AMA85" s="29"/>
      <c r="AMB85" s="29"/>
      <c r="AMC85" s="29"/>
      <c r="AMD85" s="29"/>
      <c r="AME85" s="29"/>
      <c r="AMF85" s="29"/>
      <c r="AMG85" s="29"/>
      <c r="AMH85" s="29"/>
      <c r="AMI85" s="29"/>
      <c r="AMJ85" s="29"/>
      <c r="AMK85" s="29"/>
    </row>
    <row r="86" spans="1:1025" ht="15.75">
      <c r="A86" s="276" t="s">
        <v>100</v>
      </c>
      <c r="B86" s="276"/>
      <c r="C86" s="276"/>
      <c r="D86" s="276"/>
      <c r="E86" s="276"/>
      <c r="F86" s="276"/>
      <c r="G86" s="276"/>
      <c r="H86" s="45"/>
    </row>
    <row r="87" spans="1:1025" ht="15" customHeight="1">
      <c r="A87" s="245"/>
      <c r="B87" s="343" t="s">
        <v>101</v>
      </c>
      <c r="C87" s="344"/>
      <c r="D87" s="344"/>
      <c r="E87" s="344"/>
      <c r="F87" s="345"/>
      <c r="G87" s="246" t="s">
        <v>18</v>
      </c>
      <c r="H87" s="45"/>
    </row>
    <row r="88" spans="1:1025" ht="15" customHeight="1">
      <c r="A88" s="11" t="s">
        <v>8</v>
      </c>
      <c r="B88" s="328" t="s">
        <v>103</v>
      </c>
      <c r="C88" s="329"/>
      <c r="D88" s="329"/>
      <c r="E88" s="329"/>
      <c r="F88" s="330"/>
      <c r="G88" s="186">
        <f>ROUND(((G34/12)+($G$40/12)+($G$41/12))*(30/30)*0.05,2)</f>
        <v>15.4</v>
      </c>
      <c r="H88" s="45"/>
    </row>
    <row r="89" spans="1:1025" ht="15" customHeight="1">
      <c r="A89" s="11" t="s">
        <v>10</v>
      </c>
      <c r="B89" s="346" t="s">
        <v>29</v>
      </c>
      <c r="C89" s="329"/>
      <c r="D89" s="329"/>
      <c r="E89" s="329"/>
      <c r="F89" s="330"/>
      <c r="G89" s="186">
        <f>ROUND($E$56*G88,2)</f>
        <v>1.23</v>
      </c>
      <c r="H89" s="45"/>
    </row>
    <row r="90" spans="1:1025" ht="15" customHeight="1">
      <c r="A90" s="11" t="s">
        <v>12</v>
      </c>
      <c r="B90" s="346" t="s">
        <v>102</v>
      </c>
      <c r="C90" s="329"/>
      <c r="D90" s="329"/>
      <c r="E90" s="329"/>
      <c r="F90" s="330"/>
      <c r="G90" s="186">
        <f>ROUND((0.08*0.4*SUM(G34+$G$40+$G$41)*0.05),2)</f>
        <v>5.91</v>
      </c>
      <c r="H90" s="46"/>
    </row>
    <row r="91" spans="1:1025" ht="15" customHeight="1">
      <c r="A91" s="11" t="s">
        <v>13</v>
      </c>
      <c r="B91" s="346" t="s">
        <v>104</v>
      </c>
      <c r="C91" s="329"/>
      <c r="D91" s="329"/>
      <c r="E91" s="329"/>
      <c r="F91" s="330"/>
      <c r="G91" s="207">
        <f>ROUND(((7/30)/$G$13)*G34*1,2)</f>
        <v>60.18</v>
      </c>
      <c r="H91" s="45"/>
    </row>
    <row r="92" spans="1:1025" ht="15" customHeight="1">
      <c r="A92" s="11" t="s">
        <v>20</v>
      </c>
      <c r="B92" s="346" t="s">
        <v>106</v>
      </c>
      <c r="C92" s="329"/>
      <c r="D92" s="329"/>
      <c r="E92" s="329"/>
      <c r="F92" s="330"/>
      <c r="G92" s="186">
        <f>ROUND($E$57*G91,2)</f>
        <v>22.15</v>
      </c>
      <c r="H92" s="45"/>
    </row>
    <row r="93" spans="1:1025" s="30" customFormat="1" ht="15.75" customHeight="1">
      <c r="A93" s="113" t="s">
        <v>21</v>
      </c>
      <c r="B93" s="530" t="s">
        <v>105</v>
      </c>
      <c r="C93" s="530"/>
      <c r="D93" s="530"/>
      <c r="E93" s="530"/>
      <c r="F93" s="530"/>
      <c r="G93" s="187">
        <f>ROUND((0.08*0.4*SUM(G34+$G$40+$G$41)*1),2)</f>
        <v>118.29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  <c r="JG93" s="29"/>
      <c r="JH93" s="29"/>
      <c r="JI93" s="29"/>
      <c r="JJ93" s="29"/>
      <c r="JK93" s="29"/>
      <c r="JL93" s="29"/>
      <c r="JM93" s="29"/>
      <c r="JN93" s="29"/>
      <c r="JO93" s="29"/>
      <c r="JP93" s="29"/>
      <c r="JQ93" s="29"/>
      <c r="JR93" s="29"/>
      <c r="JS93" s="29"/>
      <c r="JT93" s="29"/>
      <c r="JU93" s="29"/>
      <c r="JV93" s="29"/>
      <c r="JW93" s="29"/>
      <c r="JX93" s="29"/>
      <c r="JY93" s="29"/>
      <c r="JZ93" s="29"/>
      <c r="KA93" s="29"/>
      <c r="KB93" s="29"/>
      <c r="KC93" s="29"/>
      <c r="KD93" s="29"/>
      <c r="KE93" s="29"/>
      <c r="KF93" s="29"/>
      <c r="KG93" s="29"/>
      <c r="KH93" s="29"/>
      <c r="KI93" s="29"/>
      <c r="KJ93" s="29"/>
      <c r="KK93" s="29"/>
      <c r="KL93" s="29"/>
      <c r="KM93" s="29"/>
      <c r="KN93" s="29"/>
      <c r="KO93" s="29"/>
      <c r="KP93" s="29"/>
      <c r="KQ93" s="29"/>
      <c r="KR93" s="29"/>
      <c r="KS93" s="29"/>
      <c r="KT93" s="29"/>
      <c r="KU93" s="29"/>
      <c r="KV93" s="29"/>
      <c r="KW93" s="29"/>
      <c r="KX93" s="29"/>
      <c r="KY93" s="29"/>
      <c r="KZ93" s="29"/>
      <c r="LA93" s="29"/>
      <c r="LB93" s="29"/>
      <c r="LC93" s="29"/>
      <c r="LD93" s="29"/>
      <c r="LE93" s="29"/>
      <c r="LF93" s="29"/>
      <c r="LG93" s="29"/>
      <c r="LH93" s="29"/>
      <c r="LI93" s="29"/>
      <c r="LJ93" s="29"/>
      <c r="LK93" s="29"/>
      <c r="LL93" s="29"/>
      <c r="LM93" s="29"/>
      <c r="LN93" s="29"/>
      <c r="LO93" s="29"/>
      <c r="LP93" s="29"/>
      <c r="LQ93" s="29"/>
      <c r="LR93" s="29"/>
      <c r="LS93" s="29"/>
      <c r="LT93" s="29"/>
      <c r="LU93" s="29"/>
      <c r="LV93" s="29"/>
      <c r="LW93" s="29"/>
      <c r="LX93" s="29"/>
      <c r="LY93" s="29"/>
      <c r="LZ93" s="29"/>
      <c r="MA93" s="29"/>
      <c r="MB93" s="29"/>
      <c r="MC93" s="29"/>
      <c r="MD93" s="29"/>
      <c r="ME93" s="29"/>
      <c r="MF93" s="29"/>
      <c r="MG93" s="29"/>
      <c r="MH93" s="29"/>
      <c r="MI93" s="29"/>
      <c r="MJ93" s="29"/>
      <c r="MK93" s="29"/>
      <c r="ML93" s="29"/>
      <c r="MM93" s="29"/>
      <c r="MN93" s="29"/>
      <c r="MO93" s="29"/>
      <c r="MP93" s="29"/>
      <c r="MQ93" s="29"/>
      <c r="MR93" s="29"/>
      <c r="MS93" s="29"/>
      <c r="MT93" s="29"/>
      <c r="MU93" s="29"/>
      <c r="MV93" s="29"/>
      <c r="MW93" s="29"/>
      <c r="MX93" s="29"/>
      <c r="MY93" s="29"/>
      <c r="MZ93" s="29"/>
      <c r="NA93" s="29"/>
      <c r="NB93" s="29"/>
      <c r="NC93" s="29"/>
      <c r="ND93" s="29"/>
      <c r="NE93" s="29"/>
      <c r="NF93" s="29"/>
      <c r="NG93" s="29"/>
      <c r="NH93" s="29"/>
      <c r="NI93" s="29"/>
      <c r="NJ93" s="29"/>
      <c r="NK93" s="29"/>
      <c r="NL93" s="29"/>
      <c r="NM93" s="29"/>
      <c r="NN93" s="29"/>
      <c r="NO93" s="29"/>
      <c r="NP93" s="29"/>
      <c r="NQ93" s="29"/>
      <c r="NR93" s="29"/>
      <c r="NS93" s="29"/>
      <c r="NT93" s="29"/>
      <c r="NU93" s="29"/>
      <c r="NV93" s="29"/>
      <c r="NW93" s="29"/>
      <c r="NX93" s="29"/>
      <c r="NY93" s="29"/>
      <c r="NZ93" s="29"/>
      <c r="OA93" s="29"/>
      <c r="OB93" s="29"/>
      <c r="OC93" s="29"/>
      <c r="OD93" s="29"/>
      <c r="OE93" s="29"/>
      <c r="OF93" s="29"/>
      <c r="OG93" s="29"/>
      <c r="OH93" s="29"/>
      <c r="OI93" s="29"/>
      <c r="OJ93" s="29"/>
      <c r="OK93" s="29"/>
      <c r="OL93" s="29"/>
      <c r="OM93" s="29"/>
      <c r="ON93" s="29"/>
      <c r="OO93" s="29"/>
      <c r="OP93" s="29"/>
      <c r="OQ93" s="29"/>
      <c r="OR93" s="29"/>
      <c r="OS93" s="29"/>
      <c r="OT93" s="29"/>
      <c r="OU93" s="29"/>
      <c r="OV93" s="29"/>
      <c r="OW93" s="29"/>
      <c r="OX93" s="29"/>
      <c r="OY93" s="29"/>
      <c r="OZ93" s="29"/>
      <c r="PA93" s="29"/>
      <c r="PB93" s="29"/>
      <c r="PC93" s="29"/>
      <c r="PD93" s="29"/>
      <c r="PE93" s="29"/>
      <c r="PF93" s="29"/>
      <c r="PG93" s="29"/>
      <c r="PH93" s="29"/>
      <c r="PI93" s="29"/>
      <c r="PJ93" s="29"/>
      <c r="PK93" s="29"/>
      <c r="PL93" s="29"/>
      <c r="PM93" s="29"/>
      <c r="PN93" s="29"/>
      <c r="PO93" s="29"/>
      <c r="PP93" s="29"/>
      <c r="PQ93" s="29"/>
      <c r="PR93" s="29"/>
      <c r="PS93" s="29"/>
      <c r="PT93" s="29"/>
      <c r="PU93" s="29"/>
      <c r="PV93" s="29"/>
      <c r="PW93" s="29"/>
      <c r="PX93" s="29"/>
      <c r="PY93" s="29"/>
      <c r="PZ93" s="29"/>
      <c r="QA93" s="29"/>
      <c r="QB93" s="29"/>
      <c r="QC93" s="29"/>
      <c r="QD93" s="29"/>
      <c r="QE93" s="29"/>
      <c r="QF93" s="29"/>
      <c r="QG93" s="29"/>
      <c r="QH93" s="29"/>
      <c r="QI93" s="29"/>
      <c r="QJ93" s="29"/>
      <c r="QK93" s="29"/>
      <c r="QL93" s="29"/>
      <c r="QM93" s="29"/>
      <c r="QN93" s="29"/>
      <c r="QO93" s="29"/>
      <c r="QP93" s="29"/>
      <c r="QQ93" s="29"/>
      <c r="QR93" s="29"/>
      <c r="QS93" s="29"/>
      <c r="QT93" s="29"/>
      <c r="QU93" s="29"/>
      <c r="QV93" s="29"/>
      <c r="QW93" s="29"/>
      <c r="QX93" s="29"/>
      <c r="QY93" s="29"/>
      <c r="QZ93" s="29"/>
      <c r="RA93" s="29"/>
      <c r="RB93" s="29"/>
      <c r="RC93" s="29"/>
      <c r="RD93" s="29"/>
      <c r="RE93" s="29"/>
      <c r="RF93" s="29"/>
      <c r="RG93" s="29"/>
      <c r="RH93" s="29"/>
      <c r="RI93" s="29"/>
      <c r="RJ93" s="29"/>
      <c r="RK93" s="29"/>
      <c r="RL93" s="29"/>
      <c r="RM93" s="29"/>
      <c r="RN93" s="29"/>
      <c r="RO93" s="29"/>
      <c r="RP93" s="29"/>
      <c r="RQ93" s="29"/>
      <c r="RR93" s="29"/>
      <c r="RS93" s="29"/>
      <c r="RT93" s="29"/>
      <c r="RU93" s="29"/>
      <c r="RV93" s="29"/>
      <c r="RW93" s="29"/>
      <c r="RX93" s="29"/>
      <c r="RY93" s="29"/>
      <c r="RZ93" s="29"/>
      <c r="SA93" s="29"/>
      <c r="SB93" s="29"/>
      <c r="SC93" s="29"/>
      <c r="SD93" s="29"/>
      <c r="SE93" s="29"/>
      <c r="SF93" s="29"/>
      <c r="SG93" s="29"/>
      <c r="SH93" s="29"/>
      <c r="SI93" s="29"/>
      <c r="SJ93" s="29"/>
      <c r="SK93" s="29"/>
      <c r="SL93" s="29"/>
      <c r="SM93" s="29"/>
      <c r="SN93" s="29"/>
      <c r="SO93" s="29"/>
      <c r="SP93" s="29"/>
      <c r="SQ93" s="29"/>
      <c r="SR93" s="29"/>
      <c r="SS93" s="29"/>
      <c r="ST93" s="29"/>
      <c r="SU93" s="29"/>
      <c r="SV93" s="29"/>
      <c r="SW93" s="29"/>
      <c r="SX93" s="29"/>
      <c r="SY93" s="29"/>
      <c r="SZ93" s="29"/>
      <c r="TA93" s="29"/>
      <c r="TB93" s="29"/>
      <c r="TC93" s="29"/>
      <c r="TD93" s="29"/>
      <c r="TE93" s="29"/>
      <c r="TF93" s="29"/>
      <c r="TG93" s="29"/>
      <c r="TH93" s="29"/>
      <c r="TI93" s="29"/>
      <c r="TJ93" s="29"/>
      <c r="TK93" s="29"/>
      <c r="TL93" s="29"/>
      <c r="TM93" s="29"/>
      <c r="TN93" s="29"/>
      <c r="TO93" s="29"/>
      <c r="TP93" s="29"/>
      <c r="TQ93" s="29"/>
      <c r="TR93" s="29"/>
      <c r="TS93" s="29"/>
      <c r="TT93" s="29"/>
      <c r="TU93" s="29"/>
      <c r="TV93" s="29"/>
      <c r="TW93" s="29"/>
      <c r="TX93" s="29"/>
      <c r="TY93" s="29"/>
      <c r="TZ93" s="29"/>
      <c r="UA93" s="29"/>
      <c r="UB93" s="29"/>
      <c r="UC93" s="29"/>
      <c r="UD93" s="29"/>
      <c r="UE93" s="29"/>
      <c r="UF93" s="29"/>
      <c r="UG93" s="29"/>
      <c r="UH93" s="29"/>
      <c r="UI93" s="29"/>
      <c r="UJ93" s="29"/>
      <c r="UK93" s="29"/>
      <c r="UL93" s="29"/>
      <c r="UM93" s="29"/>
      <c r="UN93" s="29"/>
      <c r="UO93" s="29"/>
      <c r="UP93" s="29"/>
      <c r="UQ93" s="29"/>
      <c r="UR93" s="29"/>
      <c r="US93" s="29"/>
      <c r="UT93" s="29"/>
      <c r="UU93" s="29"/>
      <c r="UV93" s="29"/>
      <c r="UW93" s="29"/>
      <c r="UX93" s="29"/>
      <c r="UY93" s="29"/>
      <c r="UZ93" s="29"/>
      <c r="VA93" s="29"/>
      <c r="VB93" s="29"/>
      <c r="VC93" s="29"/>
      <c r="VD93" s="29"/>
      <c r="VE93" s="29"/>
      <c r="VF93" s="29"/>
      <c r="VG93" s="29"/>
      <c r="VH93" s="29"/>
      <c r="VI93" s="29"/>
      <c r="VJ93" s="29"/>
      <c r="VK93" s="29"/>
      <c r="VL93" s="29"/>
      <c r="VM93" s="29"/>
      <c r="VN93" s="29"/>
      <c r="VO93" s="29"/>
      <c r="VP93" s="29"/>
      <c r="VQ93" s="29"/>
      <c r="VR93" s="29"/>
      <c r="VS93" s="29"/>
      <c r="VT93" s="29"/>
      <c r="VU93" s="29"/>
      <c r="VV93" s="29"/>
      <c r="VW93" s="29"/>
      <c r="VX93" s="29"/>
      <c r="VY93" s="29"/>
      <c r="VZ93" s="29"/>
      <c r="WA93" s="29"/>
      <c r="WB93" s="29"/>
      <c r="WC93" s="29"/>
      <c r="WD93" s="29"/>
      <c r="WE93" s="29"/>
      <c r="WF93" s="29"/>
      <c r="WG93" s="29"/>
      <c r="WH93" s="29"/>
      <c r="WI93" s="29"/>
      <c r="WJ93" s="29"/>
      <c r="WK93" s="29"/>
      <c r="WL93" s="29"/>
      <c r="WM93" s="29"/>
      <c r="WN93" s="29"/>
      <c r="WO93" s="29"/>
      <c r="WP93" s="29"/>
      <c r="WQ93" s="29"/>
      <c r="WR93" s="29"/>
      <c r="WS93" s="29"/>
      <c r="WT93" s="29"/>
      <c r="WU93" s="29"/>
      <c r="WV93" s="29"/>
      <c r="WW93" s="29"/>
      <c r="WX93" s="29"/>
      <c r="WY93" s="29"/>
      <c r="WZ93" s="29"/>
      <c r="XA93" s="29"/>
      <c r="XB93" s="29"/>
      <c r="XC93" s="29"/>
      <c r="XD93" s="29"/>
      <c r="XE93" s="29"/>
      <c r="XF93" s="29"/>
      <c r="XG93" s="29"/>
      <c r="XH93" s="29"/>
      <c r="XI93" s="29"/>
      <c r="XJ93" s="29"/>
      <c r="XK93" s="29"/>
      <c r="XL93" s="29"/>
      <c r="XM93" s="29"/>
      <c r="XN93" s="29"/>
      <c r="XO93" s="29"/>
      <c r="XP93" s="29"/>
      <c r="XQ93" s="29"/>
      <c r="XR93" s="29"/>
      <c r="XS93" s="29"/>
      <c r="XT93" s="29"/>
      <c r="XU93" s="29"/>
      <c r="XV93" s="29"/>
      <c r="XW93" s="29"/>
      <c r="XX93" s="29"/>
      <c r="XY93" s="29"/>
      <c r="XZ93" s="29"/>
      <c r="YA93" s="29"/>
      <c r="YB93" s="29"/>
      <c r="YC93" s="29"/>
      <c r="YD93" s="29"/>
      <c r="YE93" s="29"/>
      <c r="YF93" s="29"/>
      <c r="YG93" s="29"/>
      <c r="YH93" s="29"/>
      <c r="YI93" s="29"/>
      <c r="YJ93" s="29"/>
      <c r="YK93" s="29"/>
      <c r="YL93" s="29"/>
      <c r="YM93" s="29"/>
      <c r="YN93" s="29"/>
      <c r="YO93" s="29"/>
      <c r="YP93" s="29"/>
      <c r="YQ93" s="29"/>
      <c r="YR93" s="29"/>
      <c r="YS93" s="29"/>
      <c r="YT93" s="29"/>
      <c r="YU93" s="29"/>
      <c r="YV93" s="29"/>
      <c r="YW93" s="29"/>
      <c r="YX93" s="29"/>
      <c r="YY93" s="29"/>
      <c r="YZ93" s="29"/>
      <c r="ZA93" s="29"/>
      <c r="ZB93" s="29"/>
      <c r="ZC93" s="29"/>
      <c r="ZD93" s="29"/>
      <c r="ZE93" s="29"/>
      <c r="ZF93" s="29"/>
      <c r="ZG93" s="29"/>
      <c r="ZH93" s="29"/>
      <c r="ZI93" s="29"/>
      <c r="ZJ93" s="29"/>
      <c r="ZK93" s="29"/>
      <c r="ZL93" s="29"/>
      <c r="ZM93" s="29"/>
      <c r="ZN93" s="29"/>
      <c r="ZO93" s="29"/>
      <c r="ZP93" s="29"/>
      <c r="ZQ93" s="29"/>
      <c r="ZR93" s="29"/>
      <c r="ZS93" s="29"/>
      <c r="ZT93" s="29"/>
      <c r="ZU93" s="29"/>
      <c r="ZV93" s="29"/>
      <c r="ZW93" s="29"/>
      <c r="ZX93" s="29"/>
      <c r="ZY93" s="29"/>
      <c r="ZZ93" s="29"/>
      <c r="AAA93" s="29"/>
      <c r="AAB93" s="29"/>
      <c r="AAC93" s="29"/>
      <c r="AAD93" s="29"/>
      <c r="AAE93" s="29"/>
      <c r="AAF93" s="29"/>
      <c r="AAG93" s="29"/>
      <c r="AAH93" s="29"/>
      <c r="AAI93" s="29"/>
      <c r="AAJ93" s="29"/>
      <c r="AAK93" s="29"/>
      <c r="AAL93" s="29"/>
      <c r="AAM93" s="29"/>
      <c r="AAN93" s="29"/>
      <c r="AAO93" s="29"/>
      <c r="AAP93" s="29"/>
      <c r="AAQ93" s="29"/>
      <c r="AAR93" s="29"/>
      <c r="AAS93" s="29"/>
      <c r="AAT93" s="29"/>
      <c r="AAU93" s="29"/>
      <c r="AAV93" s="29"/>
      <c r="AAW93" s="29"/>
      <c r="AAX93" s="29"/>
      <c r="AAY93" s="29"/>
      <c r="AAZ93" s="29"/>
      <c r="ABA93" s="29"/>
      <c r="ABB93" s="29"/>
      <c r="ABC93" s="29"/>
      <c r="ABD93" s="29"/>
      <c r="ABE93" s="29"/>
      <c r="ABF93" s="29"/>
      <c r="ABG93" s="29"/>
      <c r="ABH93" s="29"/>
      <c r="ABI93" s="29"/>
      <c r="ABJ93" s="29"/>
      <c r="ABK93" s="29"/>
      <c r="ABL93" s="29"/>
      <c r="ABM93" s="29"/>
      <c r="ABN93" s="29"/>
      <c r="ABO93" s="29"/>
      <c r="ABP93" s="29"/>
      <c r="ABQ93" s="29"/>
      <c r="ABR93" s="29"/>
      <c r="ABS93" s="29"/>
      <c r="ABT93" s="29"/>
      <c r="ABU93" s="29"/>
      <c r="ABV93" s="29"/>
      <c r="ABW93" s="29"/>
      <c r="ABX93" s="29"/>
      <c r="ABY93" s="29"/>
      <c r="ABZ93" s="29"/>
      <c r="ACA93" s="29"/>
      <c r="ACB93" s="29"/>
      <c r="ACC93" s="29"/>
      <c r="ACD93" s="29"/>
      <c r="ACE93" s="29"/>
      <c r="ACF93" s="29"/>
      <c r="ACG93" s="29"/>
      <c r="ACH93" s="29"/>
      <c r="ACI93" s="29"/>
      <c r="ACJ93" s="29"/>
      <c r="ACK93" s="29"/>
      <c r="ACL93" s="29"/>
      <c r="ACM93" s="29"/>
      <c r="ACN93" s="29"/>
      <c r="ACO93" s="29"/>
      <c r="ACP93" s="29"/>
      <c r="ACQ93" s="29"/>
      <c r="ACR93" s="29"/>
      <c r="ACS93" s="29"/>
      <c r="ACT93" s="29"/>
      <c r="ACU93" s="29"/>
      <c r="ACV93" s="29"/>
      <c r="ACW93" s="29"/>
      <c r="ACX93" s="29"/>
      <c r="ACY93" s="29"/>
      <c r="ACZ93" s="29"/>
      <c r="ADA93" s="29"/>
      <c r="ADB93" s="29"/>
      <c r="ADC93" s="29"/>
      <c r="ADD93" s="29"/>
      <c r="ADE93" s="29"/>
      <c r="ADF93" s="29"/>
      <c r="ADG93" s="29"/>
      <c r="ADH93" s="29"/>
      <c r="ADI93" s="29"/>
      <c r="ADJ93" s="29"/>
      <c r="ADK93" s="29"/>
      <c r="ADL93" s="29"/>
      <c r="ADM93" s="29"/>
      <c r="ADN93" s="29"/>
      <c r="ADO93" s="29"/>
      <c r="ADP93" s="29"/>
      <c r="ADQ93" s="29"/>
      <c r="ADR93" s="29"/>
      <c r="ADS93" s="29"/>
      <c r="ADT93" s="29"/>
      <c r="ADU93" s="29"/>
      <c r="ADV93" s="29"/>
      <c r="ADW93" s="29"/>
      <c r="ADX93" s="29"/>
      <c r="ADY93" s="29"/>
      <c r="ADZ93" s="29"/>
      <c r="AEA93" s="29"/>
      <c r="AEB93" s="29"/>
      <c r="AEC93" s="29"/>
      <c r="AED93" s="29"/>
      <c r="AEE93" s="29"/>
      <c r="AEF93" s="29"/>
      <c r="AEG93" s="29"/>
      <c r="AEH93" s="29"/>
      <c r="AEI93" s="29"/>
      <c r="AEJ93" s="29"/>
      <c r="AEK93" s="29"/>
      <c r="AEL93" s="29"/>
      <c r="AEM93" s="29"/>
      <c r="AEN93" s="29"/>
      <c r="AEO93" s="29"/>
      <c r="AEP93" s="29"/>
      <c r="AEQ93" s="29"/>
      <c r="AER93" s="29"/>
      <c r="AES93" s="29"/>
      <c r="AET93" s="29"/>
      <c r="AEU93" s="29"/>
      <c r="AEV93" s="29"/>
      <c r="AEW93" s="29"/>
      <c r="AEX93" s="29"/>
      <c r="AEY93" s="29"/>
      <c r="AEZ93" s="29"/>
      <c r="AFA93" s="29"/>
      <c r="AFB93" s="29"/>
      <c r="AFC93" s="29"/>
      <c r="AFD93" s="29"/>
      <c r="AFE93" s="29"/>
      <c r="AFF93" s="29"/>
      <c r="AFG93" s="29"/>
      <c r="AFH93" s="29"/>
      <c r="AFI93" s="29"/>
      <c r="AFJ93" s="29"/>
      <c r="AFK93" s="29"/>
      <c r="AFL93" s="29"/>
      <c r="AFM93" s="29"/>
      <c r="AFN93" s="29"/>
      <c r="AFO93" s="29"/>
      <c r="AFP93" s="29"/>
      <c r="AFQ93" s="29"/>
      <c r="AFR93" s="29"/>
      <c r="AFS93" s="29"/>
      <c r="AFT93" s="29"/>
      <c r="AFU93" s="29"/>
      <c r="AFV93" s="29"/>
      <c r="AFW93" s="29"/>
      <c r="AFX93" s="29"/>
      <c r="AFY93" s="29"/>
      <c r="AFZ93" s="29"/>
      <c r="AGA93" s="29"/>
      <c r="AGB93" s="29"/>
      <c r="AGC93" s="29"/>
      <c r="AGD93" s="29"/>
      <c r="AGE93" s="29"/>
      <c r="AGF93" s="29"/>
      <c r="AGG93" s="29"/>
      <c r="AGH93" s="29"/>
      <c r="AGI93" s="29"/>
      <c r="AGJ93" s="29"/>
      <c r="AGK93" s="29"/>
      <c r="AGL93" s="29"/>
      <c r="AGM93" s="29"/>
      <c r="AGN93" s="29"/>
      <c r="AGO93" s="29"/>
      <c r="AGP93" s="29"/>
      <c r="AGQ93" s="29"/>
      <c r="AGR93" s="29"/>
      <c r="AGS93" s="29"/>
      <c r="AGT93" s="29"/>
      <c r="AGU93" s="29"/>
      <c r="AGV93" s="29"/>
      <c r="AGW93" s="29"/>
      <c r="AGX93" s="29"/>
      <c r="AGY93" s="29"/>
      <c r="AGZ93" s="29"/>
      <c r="AHA93" s="29"/>
      <c r="AHB93" s="29"/>
      <c r="AHC93" s="29"/>
      <c r="AHD93" s="29"/>
      <c r="AHE93" s="29"/>
      <c r="AHF93" s="29"/>
      <c r="AHG93" s="29"/>
      <c r="AHH93" s="29"/>
      <c r="AHI93" s="29"/>
      <c r="AHJ93" s="29"/>
      <c r="AHK93" s="29"/>
      <c r="AHL93" s="29"/>
      <c r="AHM93" s="29"/>
      <c r="AHN93" s="29"/>
      <c r="AHO93" s="29"/>
      <c r="AHP93" s="29"/>
      <c r="AHQ93" s="29"/>
      <c r="AHR93" s="29"/>
      <c r="AHS93" s="29"/>
      <c r="AHT93" s="29"/>
      <c r="AHU93" s="29"/>
      <c r="AHV93" s="29"/>
      <c r="AHW93" s="29"/>
      <c r="AHX93" s="29"/>
      <c r="AHY93" s="29"/>
      <c r="AHZ93" s="29"/>
      <c r="AIA93" s="29"/>
      <c r="AIB93" s="29"/>
      <c r="AIC93" s="29"/>
      <c r="AID93" s="29"/>
      <c r="AIE93" s="29"/>
      <c r="AIF93" s="29"/>
      <c r="AIG93" s="29"/>
      <c r="AIH93" s="29"/>
      <c r="AII93" s="29"/>
      <c r="AIJ93" s="29"/>
      <c r="AIK93" s="29"/>
      <c r="AIL93" s="29"/>
      <c r="AIM93" s="29"/>
      <c r="AIN93" s="29"/>
      <c r="AIO93" s="29"/>
      <c r="AIP93" s="29"/>
      <c r="AIQ93" s="29"/>
      <c r="AIR93" s="29"/>
      <c r="AIS93" s="29"/>
      <c r="AIT93" s="29"/>
      <c r="AIU93" s="29"/>
      <c r="AIV93" s="29"/>
      <c r="AIW93" s="29"/>
      <c r="AIX93" s="29"/>
      <c r="AIY93" s="29"/>
      <c r="AIZ93" s="29"/>
      <c r="AJA93" s="29"/>
      <c r="AJB93" s="29"/>
      <c r="AJC93" s="29"/>
      <c r="AJD93" s="29"/>
      <c r="AJE93" s="29"/>
      <c r="AJF93" s="29"/>
      <c r="AJG93" s="29"/>
      <c r="AJH93" s="29"/>
      <c r="AJI93" s="29"/>
      <c r="AJJ93" s="29"/>
      <c r="AJK93" s="29"/>
      <c r="AJL93" s="29"/>
      <c r="AJM93" s="29"/>
      <c r="AJN93" s="29"/>
      <c r="AJO93" s="29"/>
      <c r="AJP93" s="29"/>
      <c r="AJQ93" s="29"/>
      <c r="AJR93" s="29"/>
      <c r="AJS93" s="29"/>
      <c r="AJT93" s="29"/>
      <c r="AJU93" s="29"/>
      <c r="AJV93" s="29"/>
      <c r="AJW93" s="29"/>
      <c r="AJX93" s="29"/>
      <c r="AJY93" s="29"/>
      <c r="AJZ93" s="29"/>
      <c r="AKA93" s="29"/>
      <c r="AKB93" s="29"/>
      <c r="AKC93" s="29"/>
      <c r="AKD93" s="29"/>
      <c r="AKE93" s="29"/>
      <c r="AKF93" s="29"/>
      <c r="AKG93" s="29"/>
      <c r="AKH93" s="29"/>
      <c r="AKI93" s="29"/>
      <c r="AKJ93" s="29"/>
      <c r="AKK93" s="29"/>
      <c r="AKL93" s="29"/>
      <c r="AKM93" s="29"/>
      <c r="AKN93" s="29"/>
      <c r="AKO93" s="29"/>
      <c r="AKP93" s="29"/>
      <c r="AKQ93" s="29"/>
      <c r="AKR93" s="29"/>
      <c r="AKS93" s="29"/>
      <c r="AKT93" s="29"/>
      <c r="AKU93" s="29"/>
      <c r="AKV93" s="29"/>
      <c r="AKW93" s="29"/>
      <c r="AKX93" s="29"/>
      <c r="AKY93" s="29"/>
      <c r="AKZ93" s="29"/>
      <c r="ALA93" s="29"/>
      <c r="ALB93" s="29"/>
      <c r="ALC93" s="29"/>
      <c r="ALD93" s="29"/>
      <c r="ALE93" s="29"/>
      <c r="ALF93" s="29"/>
      <c r="ALG93" s="29"/>
      <c r="ALH93" s="29"/>
      <c r="ALI93" s="29"/>
      <c r="ALJ93" s="29"/>
      <c r="ALK93" s="29"/>
      <c r="ALL93" s="29"/>
      <c r="ALM93" s="29"/>
      <c r="ALN93" s="29"/>
      <c r="ALO93" s="29"/>
      <c r="ALP93" s="29"/>
      <c r="ALQ93" s="29"/>
      <c r="ALR93" s="29"/>
      <c r="ALS93" s="29"/>
      <c r="ALT93" s="29"/>
      <c r="ALU93" s="29"/>
      <c r="ALV93" s="29"/>
      <c r="ALW93" s="29"/>
      <c r="ALX93" s="29"/>
      <c r="ALY93" s="29"/>
      <c r="ALZ93" s="29"/>
      <c r="AMA93" s="29"/>
      <c r="AMB93" s="29"/>
      <c r="AMC93" s="29"/>
      <c r="AMD93" s="29"/>
      <c r="AME93" s="29"/>
      <c r="AMF93" s="29"/>
      <c r="AMG93" s="29"/>
      <c r="AMH93" s="29"/>
      <c r="AMI93" s="29"/>
      <c r="AMJ93" s="29"/>
      <c r="AMK93" s="29"/>
    </row>
    <row r="94" spans="1:1025" s="45" customFormat="1" ht="16.5" customHeight="1">
      <c r="A94" s="286" t="s">
        <v>211</v>
      </c>
      <c r="B94" s="286"/>
      <c r="C94" s="286"/>
      <c r="D94" s="286"/>
      <c r="E94" s="286"/>
      <c r="F94" s="286"/>
      <c r="G94" s="114">
        <f>SUM(G88:G93)</f>
        <v>223.16000000000003</v>
      </c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  <c r="ZZ94" s="47"/>
      <c r="AAA94" s="47"/>
      <c r="AAB94" s="47"/>
      <c r="AAC94" s="47"/>
      <c r="AAD94" s="47"/>
      <c r="AAE94" s="47"/>
      <c r="AAF94" s="47"/>
      <c r="AAG94" s="47"/>
      <c r="AAH94" s="47"/>
      <c r="AAI94" s="47"/>
      <c r="AAJ94" s="47"/>
      <c r="AAK94" s="47"/>
      <c r="AAL94" s="47"/>
      <c r="AAM94" s="47"/>
      <c r="AAN94" s="47"/>
      <c r="AAO94" s="47"/>
      <c r="AAP94" s="47"/>
      <c r="AAQ94" s="47"/>
      <c r="AAR94" s="47"/>
      <c r="AAS94" s="47"/>
      <c r="AAT94" s="47"/>
      <c r="AAU94" s="47"/>
      <c r="AAV94" s="47"/>
      <c r="AAW94" s="47"/>
      <c r="AAX94" s="47"/>
      <c r="AAY94" s="47"/>
      <c r="AAZ94" s="47"/>
      <c r="ABA94" s="47"/>
      <c r="ABB94" s="47"/>
      <c r="ABC94" s="47"/>
      <c r="ABD94" s="47"/>
      <c r="ABE94" s="47"/>
      <c r="ABF94" s="47"/>
      <c r="ABG94" s="47"/>
      <c r="ABH94" s="47"/>
      <c r="ABI94" s="47"/>
      <c r="ABJ94" s="47"/>
      <c r="ABK94" s="47"/>
      <c r="ABL94" s="47"/>
      <c r="ABM94" s="47"/>
      <c r="ABN94" s="47"/>
      <c r="ABO94" s="47"/>
      <c r="ABP94" s="47"/>
      <c r="ABQ94" s="47"/>
      <c r="ABR94" s="47"/>
      <c r="ABS94" s="47"/>
      <c r="ABT94" s="47"/>
      <c r="ABU94" s="47"/>
      <c r="ABV94" s="47"/>
      <c r="ABW94" s="47"/>
      <c r="ABX94" s="47"/>
      <c r="ABY94" s="47"/>
      <c r="ABZ94" s="47"/>
      <c r="ACA94" s="47"/>
      <c r="ACB94" s="47"/>
      <c r="ACC94" s="47"/>
      <c r="ACD94" s="47"/>
      <c r="ACE94" s="47"/>
      <c r="ACF94" s="47"/>
      <c r="ACG94" s="47"/>
      <c r="ACH94" s="47"/>
      <c r="ACI94" s="47"/>
      <c r="ACJ94" s="47"/>
      <c r="ACK94" s="47"/>
      <c r="ACL94" s="47"/>
      <c r="ACM94" s="47"/>
      <c r="ACN94" s="47"/>
      <c r="ACO94" s="47"/>
      <c r="ACP94" s="47"/>
      <c r="ACQ94" s="47"/>
      <c r="ACR94" s="47"/>
      <c r="ACS94" s="47"/>
      <c r="ACT94" s="47"/>
      <c r="ACU94" s="47"/>
      <c r="ACV94" s="47"/>
      <c r="ACW94" s="47"/>
      <c r="ACX94" s="47"/>
      <c r="ACY94" s="47"/>
      <c r="ACZ94" s="47"/>
      <c r="ADA94" s="47"/>
      <c r="ADB94" s="47"/>
      <c r="ADC94" s="47"/>
      <c r="ADD94" s="47"/>
      <c r="ADE94" s="47"/>
      <c r="ADF94" s="47"/>
      <c r="ADG94" s="47"/>
      <c r="ADH94" s="47"/>
      <c r="ADI94" s="47"/>
      <c r="ADJ94" s="47"/>
      <c r="ADK94" s="47"/>
      <c r="ADL94" s="47"/>
      <c r="ADM94" s="47"/>
      <c r="ADN94" s="47"/>
      <c r="ADO94" s="47"/>
      <c r="ADP94" s="47"/>
      <c r="ADQ94" s="47"/>
      <c r="ADR94" s="47"/>
      <c r="ADS94" s="47"/>
      <c r="ADT94" s="47"/>
      <c r="ADU94" s="47"/>
      <c r="ADV94" s="47"/>
      <c r="ADW94" s="47"/>
      <c r="ADX94" s="47"/>
      <c r="ADY94" s="47"/>
      <c r="ADZ94" s="47"/>
      <c r="AEA94" s="47"/>
      <c r="AEB94" s="47"/>
      <c r="AEC94" s="47"/>
      <c r="AED94" s="47"/>
      <c r="AEE94" s="47"/>
      <c r="AEF94" s="47"/>
      <c r="AEG94" s="47"/>
      <c r="AEH94" s="47"/>
      <c r="AEI94" s="47"/>
      <c r="AEJ94" s="47"/>
      <c r="AEK94" s="47"/>
      <c r="AEL94" s="47"/>
      <c r="AEM94" s="47"/>
      <c r="AEN94" s="47"/>
      <c r="AEO94" s="47"/>
      <c r="AEP94" s="47"/>
      <c r="AEQ94" s="47"/>
      <c r="AER94" s="47"/>
      <c r="AES94" s="47"/>
      <c r="AET94" s="47"/>
      <c r="AEU94" s="47"/>
      <c r="AEV94" s="47"/>
      <c r="AEW94" s="47"/>
      <c r="AEX94" s="47"/>
      <c r="AEY94" s="47"/>
      <c r="AEZ94" s="47"/>
      <c r="AFA94" s="47"/>
      <c r="AFB94" s="47"/>
      <c r="AFC94" s="47"/>
      <c r="AFD94" s="47"/>
      <c r="AFE94" s="47"/>
      <c r="AFF94" s="47"/>
      <c r="AFG94" s="47"/>
      <c r="AFH94" s="47"/>
      <c r="AFI94" s="47"/>
      <c r="AFJ94" s="47"/>
      <c r="AFK94" s="47"/>
      <c r="AFL94" s="47"/>
      <c r="AFM94" s="47"/>
      <c r="AFN94" s="47"/>
      <c r="AFO94" s="47"/>
      <c r="AFP94" s="47"/>
      <c r="AFQ94" s="47"/>
      <c r="AFR94" s="47"/>
      <c r="AFS94" s="47"/>
      <c r="AFT94" s="47"/>
      <c r="AFU94" s="47"/>
      <c r="AFV94" s="47"/>
      <c r="AFW94" s="47"/>
      <c r="AFX94" s="47"/>
      <c r="AFY94" s="47"/>
      <c r="AFZ94" s="47"/>
      <c r="AGA94" s="47"/>
      <c r="AGB94" s="47"/>
      <c r="AGC94" s="47"/>
      <c r="AGD94" s="47"/>
      <c r="AGE94" s="47"/>
      <c r="AGF94" s="47"/>
      <c r="AGG94" s="47"/>
      <c r="AGH94" s="47"/>
      <c r="AGI94" s="47"/>
      <c r="AGJ94" s="47"/>
      <c r="AGK94" s="47"/>
      <c r="AGL94" s="47"/>
      <c r="AGM94" s="47"/>
      <c r="AGN94" s="47"/>
      <c r="AGO94" s="47"/>
      <c r="AGP94" s="47"/>
      <c r="AGQ94" s="47"/>
      <c r="AGR94" s="47"/>
      <c r="AGS94" s="47"/>
      <c r="AGT94" s="47"/>
      <c r="AGU94" s="47"/>
      <c r="AGV94" s="47"/>
      <c r="AGW94" s="47"/>
      <c r="AGX94" s="47"/>
      <c r="AGY94" s="47"/>
      <c r="AGZ94" s="47"/>
      <c r="AHA94" s="47"/>
      <c r="AHB94" s="47"/>
      <c r="AHC94" s="47"/>
      <c r="AHD94" s="47"/>
      <c r="AHE94" s="47"/>
      <c r="AHF94" s="47"/>
      <c r="AHG94" s="47"/>
      <c r="AHH94" s="47"/>
      <c r="AHI94" s="47"/>
      <c r="AHJ94" s="47"/>
      <c r="AHK94" s="47"/>
      <c r="AHL94" s="47"/>
      <c r="AHM94" s="47"/>
      <c r="AHN94" s="47"/>
      <c r="AHO94" s="47"/>
      <c r="AHP94" s="47"/>
      <c r="AHQ94" s="47"/>
      <c r="AHR94" s="47"/>
      <c r="AHS94" s="47"/>
      <c r="AHT94" s="47"/>
      <c r="AHU94" s="47"/>
      <c r="AHV94" s="47"/>
      <c r="AHW94" s="47"/>
      <c r="AHX94" s="47"/>
      <c r="AHY94" s="47"/>
      <c r="AHZ94" s="47"/>
      <c r="AIA94" s="47"/>
      <c r="AIB94" s="47"/>
      <c r="AIC94" s="47"/>
      <c r="AID94" s="47"/>
      <c r="AIE94" s="47"/>
      <c r="AIF94" s="47"/>
      <c r="AIG94" s="47"/>
      <c r="AIH94" s="47"/>
      <c r="AII94" s="47"/>
      <c r="AIJ94" s="47"/>
      <c r="AIK94" s="47"/>
      <c r="AIL94" s="47"/>
      <c r="AIM94" s="47"/>
      <c r="AIN94" s="47"/>
      <c r="AIO94" s="47"/>
      <c r="AIP94" s="47"/>
      <c r="AIQ94" s="47"/>
      <c r="AIR94" s="47"/>
      <c r="AIS94" s="47"/>
      <c r="AIT94" s="47"/>
      <c r="AIU94" s="47"/>
      <c r="AIV94" s="47"/>
      <c r="AIW94" s="47"/>
      <c r="AIX94" s="47"/>
      <c r="AIY94" s="47"/>
      <c r="AIZ94" s="47"/>
      <c r="AJA94" s="47"/>
      <c r="AJB94" s="47"/>
      <c r="AJC94" s="47"/>
      <c r="AJD94" s="47"/>
      <c r="AJE94" s="47"/>
      <c r="AJF94" s="47"/>
      <c r="AJG94" s="47"/>
      <c r="AJH94" s="47"/>
      <c r="AJI94" s="47"/>
      <c r="AJJ94" s="47"/>
      <c r="AJK94" s="47"/>
      <c r="AJL94" s="47"/>
      <c r="AJM94" s="47"/>
      <c r="AJN94" s="47"/>
      <c r="AJO94" s="47"/>
      <c r="AJP94" s="47"/>
      <c r="AJQ94" s="47"/>
      <c r="AJR94" s="47"/>
      <c r="AJS94" s="47"/>
      <c r="AJT94" s="47"/>
      <c r="AJU94" s="47"/>
      <c r="AJV94" s="47"/>
      <c r="AJW94" s="47"/>
      <c r="AJX94" s="47"/>
      <c r="AJY94" s="47"/>
      <c r="AJZ94" s="47"/>
      <c r="AKA94" s="47"/>
      <c r="AKB94" s="47"/>
      <c r="AKC94" s="47"/>
      <c r="AKD94" s="47"/>
      <c r="AKE94" s="47"/>
      <c r="AKF94" s="47"/>
      <c r="AKG94" s="47"/>
      <c r="AKH94" s="47"/>
      <c r="AKI94" s="47"/>
      <c r="AKJ94" s="47"/>
      <c r="AKK94" s="47"/>
      <c r="AKL94" s="47"/>
      <c r="AKM94" s="47"/>
      <c r="AKN94" s="47"/>
      <c r="AKO94" s="47"/>
      <c r="AKP94" s="47"/>
      <c r="AKQ94" s="47"/>
      <c r="AKR94" s="47"/>
      <c r="AKS94" s="47"/>
      <c r="AKT94" s="47"/>
      <c r="AKU94" s="47"/>
      <c r="AKV94" s="47"/>
      <c r="AKW94" s="47"/>
      <c r="AKX94" s="47"/>
      <c r="AKY94" s="47"/>
      <c r="AKZ94" s="47"/>
      <c r="ALA94" s="47"/>
      <c r="ALB94" s="47"/>
      <c r="ALC94" s="47"/>
      <c r="ALD94" s="47"/>
      <c r="ALE94" s="47"/>
      <c r="ALF94" s="47"/>
      <c r="ALG94" s="47"/>
      <c r="ALH94" s="47"/>
      <c r="ALI94" s="47"/>
      <c r="ALJ94" s="47"/>
      <c r="ALK94" s="47"/>
      <c r="ALL94" s="47"/>
      <c r="ALM94" s="47"/>
      <c r="ALN94" s="47"/>
      <c r="ALO94" s="47"/>
      <c r="ALP94" s="47"/>
      <c r="ALQ94" s="47"/>
      <c r="ALR94" s="47"/>
      <c r="ALS94" s="47"/>
      <c r="ALT94" s="47"/>
      <c r="ALU94" s="47"/>
      <c r="ALV94" s="47"/>
      <c r="ALW94" s="47"/>
      <c r="ALX94" s="47"/>
      <c r="ALY94" s="47"/>
      <c r="ALZ94" s="47"/>
      <c r="AMA94" s="47"/>
      <c r="AMB94" s="47"/>
      <c r="AMC94" s="47"/>
      <c r="AMD94" s="47"/>
      <c r="AME94" s="47"/>
      <c r="AMF94" s="47"/>
      <c r="AMG94" s="47"/>
      <c r="AMH94" s="47"/>
      <c r="AMI94" s="47"/>
      <c r="AMJ94" s="47"/>
      <c r="AMK94" s="47"/>
    </row>
    <row r="95" spans="1:1025" s="45" customFormat="1" ht="16.5" customHeight="1">
      <c r="A95" s="159"/>
      <c r="B95" s="159"/>
      <c r="C95" s="159"/>
      <c r="D95" s="159"/>
      <c r="E95" s="159"/>
      <c r="F95" s="159"/>
      <c r="G95" s="160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</row>
    <row r="96" spans="1:1025" s="45" customFormat="1" ht="17.25" customHeight="1">
      <c r="A96" s="112"/>
      <c r="B96" s="112"/>
      <c r="C96" s="112"/>
      <c r="D96" s="129"/>
      <c r="E96" s="129"/>
      <c r="F96" s="129"/>
      <c r="G96" s="129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</row>
    <row r="97" spans="1:1025" s="45" customFormat="1" ht="17.25" customHeight="1">
      <c r="A97" s="276" t="s">
        <v>208</v>
      </c>
      <c r="B97" s="276"/>
      <c r="C97" s="276"/>
      <c r="D97" s="276"/>
      <c r="E97" s="276"/>
      <c r="F97" s="276"/>
      <c r="G97" s="276"/>
      <c r="H97" s="50"/>
      <c r="I97" s="2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  <c r="ZZ97" s="47"/>
      <c r="AAA97" s="47"/>
      <c r="AAB97" s="47"/>
      <c r="AAC97" s="47"/>
      <c r="AAD97" s="47"/>
      <c r="AAE97" s="47"/>
      <c r="AAF97" s="47"/>
      <c r="AAG97" s="47"/>
      <c r="AAH97" s="47"/>
      <c r="AAI97" s="47"/>
      <c r="AAJ97" s="47"/>
      <c r="AAK97" s="47"/>
      <c r="AAL97" s="47"/>
      <c r="AAM97" s="47"/>
      <c r="AAN97" s="47"/>
      <c r="AAO97" s="47"/>
      <c r="AAP97" s="47"/>
      <c r="AAQ97" s="47"/>
      <c r="AAR97" s="47"/>
      <c r="AAS97" s="47"/>
      <c r="AAT97" s="47"/>
      <c r="AAU97" s="47"/>
      <c r="AAV97" s="47"/>
      <c r="AAW97" s="47"/>
      <c r="AAX97" s="47"/>
      <c r="AAY97" s="47"/>
      <c r="AAZ97" s="47"/>
      <c r="ABA97" s="47"/>
      <c r="ABB97" s="47"/>
      <c r="ABC97" s="47"/>
      <c r="ABD97" s="47"/>
      <c r="ABE97" s="47"/>
      <c r="ABF97" s="47"/>
      <c r="ABG97" s="47"/>
      <c r="ABH97" s="47"/>
      <c r="ABI97" s="47"/>
      <c r="ABJ97" s="47"/>
      <c r="ABK97" s="47"/>
      <c r="ABL97" s="47"/>
      <c r="ABM97" s="47"/>
      <c r="ABN97" s="47"/>
      <c r="ABO97" s="47"/>
      <c r="ABP97" s="47"/>
      <c r="ABQ97" s="47"/>
      <c r="ABR97" s="47"/>
      <c r="ABS97" s="47"/>
      <c r="ABT97" s="47"/>
      <c r="ABU97" s="47"/>
      <c r="ABV97" s="47"/>
      <c r="ABW97" s="47"/>
      <c r="ABX97" s="47"/>
      <c r="ABY97" s="47"/>
      <c r="ABZ97" s="47"/>
      <c r="ACA97" s="47"/>
      <c r="ACB97" s="47"/>
      <c r="ACC97" s="47"/>
      <c r="ACD97" s="47"/>
      <c r="ACE97" s="47"/>
      <c r="ACF97" s="47"/>
      <c r="ACG97" s="47"/>
      <c r="ACH97" s="47"/>
      <c r="ACI97" s="47"/>
      <c r="ACJ97" s="47"/>
      <c r="ACK97" s="47"/>
      <c r="ACL97" s="47"/>
      <c r="ACM97" s="47"/>
      <c r="ACN97" s="47"/>
      <c r="ACO97" s="47"/>
      <c r="ACP97" s="47"/>
      <c r="ACQ97" s="47"/>
      <c r="ACR97" s="47"/>
      <c r="ACS97" s="47"/>
      <c r="ACT97" s="47"/>
      <c r="ACU97" s="47"/>
      <c r="ACV97" s="47"/>
      <c r="ACW97" s="47"/>
      <c r="ACX97" s="47"/>
      <c r="ACY97" s="47"/>
      <c r="ACZ97" s="47"/>
      <c r="ADA97" s="47"/>
      <c r="ADB97" s="47"/>
      <c r="ADC97" s="47"/>
      <c r="ADD97" s="47"/>
      <c r="ADE97" s="47"/>
      <c r="ADF97" s="47"/>
      <c r="ADG97" s="47"/>
      <c r="ADH97" s="47"/>
      <c r="ADI97" s="47"/>
      <c r="ADJ97" s="47"/>
      <c r="ADK97" s="47"/>
      <c r="ADL97" s="47"/>
      <c r="ADM97" s="47"/>
      <c r="ADN97" s="47"/>
      <c r="ADO97" s="47"/>
      <c r="ADP97" s="47"/>
      <c r="ADQ97" s="47"/>
      <c r="ADR97" s="47"/>
      <c r="ADS97" s="47"/>
      <c r="ADT97" s="47"/>
      <c r="ADU97" s="47"/>
      <c r="ADV97" s="47"/>
      <c r="ADW97" s="47"/>
      <c r="ADX97" s="47"/>
      <c r="ADY97" s="47"/>
      <c r="ADZ97" s="47"/>
      <c r="AEA97" s="47"/>
      <c r="AEB97" s="47"/>
      <c r="AEC97" s="47"/>
      <c r="AED97" s="47"/>
      <c r="AEE97" s="47"/>
      <c r="AEF97" s="47"/>
      <c r="AEG97" s="47"/>
      <c r="AEH97" s="47"/>
      <c r="AEI97" s="47"/>
      <c r="AEJ97" s="47"/>
      <c r="AEK97" s="47"/>
      <c r="AEL97" s="47"/>
      <c r="AEM97" s="47"/>
      <c r="AEN97" s="47"/>
      <c r="AEO97" s="47"/>
      <c r="AEP97" s="47"/>
      <c r="AEQ97" s="47"/>
      <c r="AER97" s="47"/>
      <c r="AES97" s="47"/>
      <c r="AET97" s="47"/>
      <c r="AEU97" s="47"/>
      <c r="AEV97" s="47"/>
      <c r="AEW97" s="47"/>
      <c r="AEX97" s="47"/>
      <c r="AEY97" s="47"/>
      <c r="AEZ97" s="47"/>
      <c r="AFA97" s="47"/>
      <c r="AFB97" s="47"/>
      <c r="AFC97" s="47"/>
      <c r="AFD97" s="47"/>
      <c r="AFE97" s="47"/>
      <c r="AFF97" s="47"/>
      <c r="AFG97" s="47"/>
      <c r="AFH97" s="47"/>
      <c r="AFI97" s="47"/>
      <c r="AFJ97" s="47"/>
      <c r="AFK97" s="47"/>
      <c r="AFL97" s="47"/>
      <c r="AFM97" s="47"/>
      <c r="AFN97" s="47"/>
      <c r="AFO97" s="47"/>
      <c r="AFP97" s="47"/>
      <c r="AFQ97" s="47"/>
      <c r="AFR97" s="47"/>
      <c r="AFS97" s="47"/>
      <c r="AFT97" s="47"/>
      <c r="AFU97" s="47"/>
      <c r="AFV97" s="47"/>
      <c r="AFW97" s="47"/>
      <c r="AFX97" s="47"/>
      <c r="AFY97" s="47"/>
      <c r="AFZ97" s="47"/>
      <c r="AGA97" s="47"/>
      <c r="AGB97" s="47"/>
      <c r="AGC97" s="47"/>
      <c r="AGD97" s="47"/>
      <c r="AGE97" s="47"/>
      <c r="AGF97" s="47"/>
      <c r="AGG97" s="47"/>
      <c r="AGH97" s="47"/>
      <c r="AGI97" s="47"/>
      <c r="AGJ97" s="47"/>
      <c r="AGK97" s="47"/>
      <c r="AGL97" s="47"/>
      <c r="AGM97" s="47"/>
      <c r="AGN97" s="47"/>
      <c r="AGO97" s="47"/>
      <c r="AGP97" s="47"/>
      <c r="AGQ97" s="47"/>
      <c r="AGR97" s="47"/>
      <c r="AGS97" s="47"/>
      <c r="AGT97" s="47"/>
      <c r="AGU97" s="47"/>
      <c r="AGV97" s="47"/>
      <c r="AGW97" s="47"/>
      <c r="AGX97" s="47"/>
      <c r="AGY97" s="47"/>
      <c r="AGZ97" s="47"/>
      <c r="AHA97" s="47"/>
      <c r="AHB97" s="47"/>
      <c r="AHC97" s="47"/>
      <c r="AHD97" s="47"/>
      <c r="AHE97" s="47"/>
      <c r="AHF97" s="47"/>
      <c r="AHG97" s="47"/>
      <c r="AHH97" s="47"/>
      <c r="AHI97" s="47"/>
      <c r="AHJ97" s="47"/>
      <c r="AHK97" s="47"/>
      <c r="AHL97" s="47"/>
      <c r="AHM97" s="47"/>
      <c r="AHN97" s="47"/>
      <c r="AHO97" s="47"/>
      <c r="AHP97" s="47"/>
      <c r="AHQ97" s="47"/>
      <c r="AHR97" s="47"/>
      <c r="AHS97" s="47"/>
      <c r="AHT97" s="47"/>
      <c r="AHU97" s="47"/>
      <c r="AHV97" s="47"/>
      <c r="AHW97" s="47"/>
      <c r="AHX97" s="47"/>
      <c r="AHY97" s="47"/>
      <c r="AHZ97" s="47"/>
      <c r="AIA97" s="47"/>
      <c r="AIB97" s="47"/>
      <c r="AIC97" s="47"/>
      <c r="AID97" s="47"/>
      <c r="AIE97" s="47"/>
      <c r="AIF97" s="47"/>
      <c r="AIG97" s="47"/>
      <c r="AIH97" s="47"/>
      <c r="AII97" s="47"/>
      <c r="AIJ97" s="47"/>
      <c r="AIK97" s="47"/>
      <c r="AIL97" s="47"/>
      <c r="AIM97" s="47"/>
      <c r="AIN97" s="47"/>
      <c r="AIO97" s="47"/>
      <c r="AIP97" s="47"/>
      <c r="AIQ97" s="47"/>
      <c r="AIR97" s="47"/>
      <c r="AIS97" s="47"/>
      <c r="AIT97" s="47"/>
      <c r="AIU97" s="47"/>
      <c r="AIV97" s="47"/>
      <c r="AIW97" s="47"/>
      <c r="AIX97" s="47"/>
      <c r="AIY97" s="47"/>
      <c r="AIZ97" s="47"/>
      <c r="AJA97" s="47"/>
      <c r="AJB97" s="47"/>
      <c r="AJC97" s="47"/>
      <c r="AJD97" s="47"/>
      <c r="AJE97" s="47"/>
      <c r="AJF97" s="47"/>
      <c r="AJG97" s="47"/>
      <c r="AJH97" s="47"/>
      <c r="AJI97" s="47"/>
      <c r="AJJ97" s="47"/>
      <c r="AJK97" s="47"/>
      <c r="AJL97" s="47"/>
      <c r="AJM97" s="47"/>
      <c r="AJN97" s="47"/>
      <c r="AJO97" s="47"/>
      <c r="AJP97" s="47"/>
      <c r="AJQ97" s="47"/>
      <c r="AJR97" s="47"/>
      <c r="AJS97" s="47"/>
      <c r="AJT97" s="47"/>
      <c r="AJU97" s="47"/>
      <c r="AJV97" s="47"/>
      <c r="AJW97" s="47"/>
      <c r="AJX97" s="47"/>
      <c r="AJY97" s="47"/>
      <c r="AJZ97" s="47"/>
      <c r="AKA97" s="47"/>
      <c r="AKB97" s="47"/>
      <c r="AKC97" s="47"/>
      <c r="AKD97" s="47"/>
      <c r="AKE97" s="47"/>
      <c r="AKF97" s="47"/>
      <c r="AKG97" s="47"/>
      <c r="AKH97" s="47"/>
      <c r="AKI97" s="47"/>
      <c r="AKJ97" s="47"/>
      <c r="AKK97" s="47"/>
      <c r="AKL97" s="47"/>
      <c r="AKM97" s="47"/>
      <c r="AKN97" s="47"/>
      <c r="AKO97" s="47"/>
      <c r="AKP97" s="47"/>
      <c r="AKQ97" s="47"/>
      <c r="AKR97" s="47"/>
      <c r="AKS97" s="47"/>
      <c r="AKT97" s="47"/>
      <c r="AKU97" s="47"/>
      <c r="AKV97" s="47"/>
      <c r="AKW97" s="47"/>
      <c r="AKX97" s="47"/>
      <c r="AKY97" s="47"/>
      <c r="AKZ97" s="47"/>
      <c r="ALA97" s="47"/>
      <c r="ALB97" s="47"/>
      <c r="ALC97" s="47"/>
      <c r="ALD97" s="47"/>
      <c r="ALE97" s="47"/>
      <c r="ALF97" s="47"/>
      <c r="ALG97" s="47"/>
      <c r="ALH97" s="47"/>
      <c r="ALI97" s="47"/>
      <c r="ALJ97" s="47"/>
      <c r="ALK97" s="47"/>
      <c r="ALL97" s="47"/>
      <c r="ALM97" s="47"/>
      <c r="ALN97" s="47"/>
      <c r="ALO97" s="47"/>
      <c r="ALP97" s="47"/>
      <c r="ALQ97" s="47"/>
      <c r="ALR97" s="47"/>
      <c r="ALS97" s="47"/>
      <c r="ALT97" s="47"/>
      <c r="ALU97" s="47"/>
      <c r="ALV97" s="47"/>
      <c r="ALW97" s="47"/>
      <c r="ALX97" s="47"/>
      <c r="ALY97" s="47"/>
      <c r="ALZ97" s="47"/>
      <c r="AMA97" s="47"/>
      <c r="AMB97" s="47"/>
      <c r="AMC97" s="47"/>
      <c r="AMD97" s="47"/>
      <c r="AME97" s="47"/>
      <c r="AMF97" s="47"/>
      <c r="AMG97" s="47"/>
      <c r="AMH97" s="47"/>
      <c r="AMI97" s="47"/>
      <c r="AMJ97" s="47"/>
      <c r="AMK97" s="47"/>
    </row>
    <row r="98" spans="1:1025" s="45" customFormat="1" ht="17.25" customHeight="1">
      <c r="A98" s="529" t="s">
        <v>110</v>
      </c>
      <c r="B98" s="529"/>
      <c r="C98" s="529"/>
      <c r="D98" s="529"/>
      <c r="E98" s="529"/>
      <c r="F98" s="529"/>
      <c r="G98" s="529"/>
      <c r="H98" s="50"/>
      <c r="I98" s="2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</row>
    <row r="99" spans="1:1025" s="45" customFormat="1" ht="17.25" customHeight="1">
      <c r="A99" s="121" t="s">
        <v>108</v>
      </c>
      <c r="B99" s="118">
        <f>G34</f>
        <v>3094.83</v>
      </c>
      <c r="C99" s="121" t="s">
        <v>107</v>
      </c>
      <c r="D99" s="119">
        <f>G83</f>
        <v>1962.13</v>
      </c>
      <c r="E99" s="121" t="s">
        <v>109</v>
      </c>
      <c r="F99" s="119">
        <f>G94</f>
        <v>223.16000000000003</v>
      </c>
      <c r="G99" s="120">
        <f>B99+D99+F99</f>
        <v>5280.12</v>
      </c>
      <c r="H99" s="50"/>
      <c r="I99" s="20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</row>
    <row r="100" spans="1:1025" s="45" customFormat="1" ht="17.25" customHeight="1">
      <c r="A100" s="347" t="s">
        <v>111</v>
      </c>
      <c r="B100" s="347"/>
      <c r="C100" s="347"/>
      <c r="D100" s="347"/>
      <c r="E100" s="347" t="s">
        <v>112</v>
      </c>
      <c r="F100" s="347"/>
      <c r="G100" s="120">
        <f>ROUND(G99/30,2)</f>
        <v>176</v>
      </c>
      <c r="H100" s="50"/>
      <c r="I100" s="20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  <c r="ZZ100" s="47"/>
      <c r="AAA100" s="47"/>
      <c r="AAB100" s="47"/>
      <c r="AAC100" s="47"/>
      <c r="AAD100" s="47"/>
      <c r="AAE100" s="47"/>
      <c r="AAF100" s="47"/>
      <c r="AAG100" s="47"/>
      <c r="AAH100" s="47"/>
      <c r="AAI100" s="47"/>
      <c r="AAJ100" s="47"/>
      <c r="AAK100" s="47"/>
      <c r="AAL100" s="47"/>
      <c r="AAM100" s="47"/>
      <c r="AAN100" s="47"/>
      <c r="AAO100" s="47"/>
      <c r="AAP100" s="47"/>
      <c r="AAQ100" s="47"/>
      <c r="AAR100" s="47"/>
      <c r="AAS100" s="47"/>
      <c r="AAT100" s="47"/>
      <c r="AAU100" s="47"/>
      <c r="AAV100" s="47"/>
      <c r="AAW100" s="47"/>
      <c r="AAX100" s="47"/>
      <c r="AAY100" s="47"/>
      <c r="AAZ100" s="47"/>
      <c r="ABA100" s="47"/>
      <c r="ABB100" s="47"/>
      <c r="ABC100" s="47"/>
      <c r="ABD100" s="47"/>
      <c r="ABE100" s="47"/>
      <c r="ABF100" s="47"/>
      <c r="ABG100" s="47"/>
      <c r="ABH100" s="47"/>
      <c r="ABI100" s="47"/>
      <c r="ABJ100" s="47"/>
      <c r="ABK100" s="47"/>
      <c r="ABL100" s="47"/>
      <c r="ABM100" s="47"/>
      <c r="ABN100" s="47"/>
      <c r="ABO100" s="47"/>
      <c r="ABP100" s="47"/>
      <c r="ABQ100" s="47"/>
      <c r="ABR100" s="47"/>
      <c r="ABS100" s="47"/>
      <c r="ABT100" s="47"/>
      <c r="ABU100" s="47"/>
      <c r="ABV100" s="47"/>
      <c r="ABW100" s="47"/>
      <c r="ABX100" s="47"/>
      <c r="ABY100" s="47"/>
      <c r="ABZ100" s="47"/>
      <c r="ACA100" s="47"/>
      <c r="ACB100" s="47"/>
      <c r="ACC100" s="47"/>
      <c r="ACD100" s="47"/>
      <c r="ACE100" s="47"/>
      <c r="ACF100" s="47"/>
      <c r="ACG100" s="47"/>
      <c r="ACH100" s="47"/>
      <c r="ACI100" s="47"/>
      <c r="ACJ100" s="47"/>
      <c r="ACK100" s="47"/>
      <c r="ACL100" s="47"/>
      <c r="ACM100" s="47"/>
      <c r="ACN100" s="47"/>
      <c r="ACO100" s="47"/>
      <c r="ACP100" s="47"/>
      <c r="ACQ100" s="47"/>
      <c r="ACR100" s="47"/>
      <c r="ACS100" s="47"/>
      <c r="ACT100" s="47"/>
      <c r="ACU100" s="47"/>
      <c r="ACV100" s="47"/>
      <c r="ACW100" s="47"/>
      <c r="ACX100" s="47"/>
      <c r="ACY100" s="47"/>
      <c r="ACZ100" s="47"/>
      <c r="ADA100" s="47"/>
      <c r="ADB100" s="47"/>
      <c r="ADC100" s="47"/>
      <c r="ADD100" s="47"/>
      <c r="ADE100" s="47"/>
      <c r="ADF100" s="47"/>
      <c r="ADG100" s="47"/>
      <c r="ADH100" s="47"/>
      <c r="ADI100" s="47"/>
      <c r="ADJ100" s="47"/>
      <c r="ADK100" s="47"/>
      <c r="ADL100" s="47"/>
      <c r="ADM100" s="47"/>
      <c r="ADN100" s="47"/>
      <c r="ADO100" s="47"/>
      <c r="ADP100" s="47"/>
      <c r="ADQ100" s="47"/>
      <c r="ADR100" s="47"/>
      <c r="ADS100" s="47"/>
      <c r="ADT100" s="47"/>
      <c r="ADU100" s="47"/>
      <c r="ADV100" s="47"/>
      <c r="ADW100" s="47"/>
      <c r="ADX100" s="47"/>
      <c r="ADY100" s="47"/>
      <c r="ADZ100" s="47"/>
      <c r="AEA100" s="47"/>
      <c r="AEB100" s="47"/>
      <c r="AEC100" s="47"/>
      <c r="AED100" s="47"/>
      <c r="AEE100" s="47"/>
      <c r="AEF100" s="47"/>
      <c r="AEG100" s="47"/>
      <c r="AEH100" s="47"/>
      <c r="AEI100" s="47"/>
      <c r="AEJ100" s="47"/>
      <c r="AEK100" s="47"/>
      <c r="AEL100" s="47"/>
      <c r="AEM100" s="47"/>
      <c r="AEN100" s="47"/>
      <c r="AEO100" s="47"/>
      <c r="AEP100" s="47"/>
      <c r="AEQ100" s="47"/>
      <c r="AER100" s="47"/>
      <c r="AES100" s="47"/>
      <c r="AET100" s="47"/>
      <c r="AEU100" s="47"/>
      <c r="AEV100" s="47"/>
      <c r="AEW100" s="47"/>
      <c r="AEX100" s="47"/>
      <c r="AEY100" s="47"/>
      <c r="AEZ100" s="47"/>
      <c r="AFA100" s="47"/>
      <c r="AFB100" s="47"/>
      <c r="AFC100" s="47"/>
      <c r="AFD100" s="47"/>
      <c r="AFE100" s="47"/>
      <c r="AFF100" s="47"/>
      <c r="AFG100" s="47"/>
      <c r="AFH100" s="47"/>
      <c r="AFI100" s="47"/>
      <c r="AFJ100" s="47"/>
      <c r="AFK100" s="47"/>
      <c r="AFL100" s="47"/>
      <c r="AFM100" s="47"/>
      <c r="AFN100" s="47"/>
      <c r="AFO100" s="47"/>
      <c r="AFP100" s="47"/>
      <c r="AFQ100" s="47"/>
      <c r="AFR100" s="47"/>
      <c r="AFS100" s="47"/>
      <c r="AFT100" s="47"/>
      <c r="AFU100" s="47"/>
      <c r="AFV100" s="47"/>
      <c r="AFW100" s="47"/>
      <c r="AFX100" s="47"/>
      <c r="AFY100" s="47"/>
      <c r="AFZ100" s="47"/>
      <c r="AGA100" s="47"/>
      <c r="AGB100" s="47"/>
      <c r="AGC100" s="47"/>
      <c r="AGD100" s="47"/>
      <c r="AGE100" s="47"/>
      <c r="AGF100" s="47"/>
      <c r="AGG100" s="47"/>
      <c r="AGH100" s="47"/>
      <c r="AGI100" s="47"/>
      <c r="AGJ100" s="47"/>
      <c r="AGK100" s="47"/>
      <c r="AGL100" s="47"/>
      <c r="AGM100" s="47"/>
      <c r="AGN100" s="47"/>
      <c r="AGO100" s="47"/>
      <c r="AGP100" s="47"/>
      <c r="AGQ100" s="47"/>
      <c r="AGR100" s="47"/>
      <c r="AGS100" s="47"/>
      <c r="AGT100" s="47"/>
      <c r="AGU100" s="47"/>
      <c r="AGV100" s="47"/>
      <c r="AGW100" s="47"/>
      <c r="AGX100" s="47"/>
      <c r="AGY100" s="47"/>
      <c r="AGZ100" s="47"/>
      <c r="AHA100" s="47"/>
      <c r="AHB100" s="47"/>
      <c r="AHC100" s="47"/>
      <c r="AHD100" s="47"/>
      <c r="AHE100" s="47"/>
      <c r="AHF100" s="47"/>
      <c r="AHG100" s="47"/>
      <c r="AHH100" s="47"/>
      <c r="AHI100" s="47"/>
      <c r="AHJ100" s="47"/>
      <c r="AHK100" s="47"/>
      <c r="AHL100" s="47"/>
      <c r="AHM100" s="47"/>
      <c r="AHN100" s="47"/>
      <c r="AHO100" s="47"/>
      <c r="AHP100" s="47"/>
      <c r="AHQ100" s="47"/>
      <c r="AHR100" s="47"/>
      <c r="AHS100" s="47"/>
      <c r="AHT100" s="47"/>
      <c r="AHU100" s="47"/>
      <c r="AHV100" s="47"/>
      <c r="AHW100" s="47"/>
      <c r="AHX100" s="47"/>
      <c r="AHY100" s="47"/>
      <c r="AHZ100" s="47"/>
      <c r="AIA100" s="47"/>
      <c r="AIB100" s="47"/>
      <c r="AIC100" s="47"/>
      <c r="AID100" s="47"/>
      <c r="AIE100" s="47"/>
      <c r="AIF100" s="47"/>
      <c r="AIG100" s="47"/>
      <c r="AIH100" s="47"/>
      <c r="AII100" s="47"/>
      <c r="AIJ100" s="47"/>
      <c r="AIK100" s="47"/>
      <c r="AIL100" s="47"/>
      <c r="AIM100" s="47"/>
      <c r="AIN100" s="47"/>
      <c r="AIO100" s="47"/>
      <c r="AIP100" s="47"/>
      <c r="AIQ100" s="47"/>
      <c r="AIR100" s="47"/>
      <c r="AIS100" s="47"/>
      <c r="AIT100" s="47"/>
      <c r="AIU100" s="47"/>
      <c r="AIV100" s="47"/>
      <c r="AIW100" s="47"/>
      <c r="AIX100" s="47"/>
      <c r="AIY100" s="47"/>
      <c r="AIZ100" s="47"/>
      <c r="AJA100" s="47"/>
      <c r="AJB100" s="47"/>
      <c r="AJC100" s="47"/>
      <c r="AJD100" s="47"/>
      <c r="AJE100" s="47"/>
      <c r="AJF100" s="47"/>
      <c r="AJG100" s="47"/>
      <c r="AJH100" s="47"/>
      <c r="AJI100" s="47"/>
      <c r="AJJ100" s="47"/>
      <c r="AJK100" s="47"/>
      <c r="AJL100" s="47"/>
      <c r="AJM100" s="47"/>
      <c r="AJN100" s="47"/>
      <c r="AJO100" s="47"/>
      <c r="AJP100" s="47"/>
      <c r="AJQ100" s="47"/>
      <c r="AJR100" s="47"/>
      <c r="AJS100" s="47"/>
      <c r="AJT100" s="47"/>
      <c r="AJU100" s="47"/>
      <c r="AJV100" s="47"/>
      <c r="AJW100" s="47"/>
      <c r="AJX100" s="47"/>
      <c r="AJY100" s="47"/>
      <c r="AJZ100" s="47"/>
      <c r="AKA100" s="47"/>
      <c r="AKB100" s="47"/>
      <c r="AKC100" s="47"/>
      <c r="AKD100" s="47"/>
      <c r="AKE100" s="47"/>
      <c r="AKF100" s="47"/>
      <c r="AKG100" s="47"/>
      <c r="AKH100" s="47"/>
      <c r="AKI100" s="47"/>
      <c r="AKJ100" s="47"/>
      <c r="AKK100" s="47"/>
      <c r="AKL100" s="47"/>
      <c r="AKM100" s="47"/>
      <c r="AKN100" s="47"/>
      <c r="AKO100" s="47"/>
      <c r="AKP100" s="47"/>
      <c r="AKQ100" s="47"/>
      <c r="AKR100" s="47"/>
      <c r="AKS100" s="47"/>
      <c r="AKT100" s="47"/>
      <c r="AKU100" s="47"/>
      <c r="AKV100" s="47"/>
      <c r="AKW100" s="47"/>
      <c r="AKX100" s="47"/>
      <c r="AKY100" s="47"/>
      <c r="AKZ100" s="47"/>
      <c r="ALA100" s="47"/>
      <c r="ALB100" s="47"/>
      <c r="ALC100" s="47"/>
      <c r="ALD100" s="47"/>
      <c r="ALE100" s="47"/>
      <c r="ALF100" s="47"/>
      <c r="ALG100" s="47"/>
      <c r="ALH100" s="47"/>
      <c r="ALI100" s="47"/>
      <c r="ALJ100" s="47"/>
      <c r="ALK100" s="47"/>
      <c r="ALL100" s="47"/>
      <c r="ALM100" s="47"/>
      <c r="ALN100" s="47"/>
      <c r="ALO100" s="47"/>
      <c r="ALP100" s="47"/>
      <c r="ALQ100" s="47"/>
      <c r="ALR100" s="47"/>
      <c r="ALS100" s="47"/>
      <c r="ALT100" s="47"/>
      <c r="ALU100" s="47"/>
      <c r="ALV100" s="47"/>
      <c r="ALW100" s="47"/>
      <c r="ALX100" s="47"/>
      <c r="ALY100" s="47"/>
      <c r="ALZ100" s="47"/>
      <c r="AMA100" s="47"/>
      <c r="AMB100" s="47"/>
      <c r="AMC100" s="47"/>
      <c r="AMD100" s="47"/>
      <c r="AME100" s="47"/>
      <c r="AMF100" s="47"/>
      <c r="AMG100" s="47"/>
      <c r="AMH100" s="47"/>
      <c r="AMI100" s="47"/>
      <c r="AMJ100" s="47"/>
      <c r="AMK100" s="47"/>
    </row>
    <row r="101" spans="1:1025" s="45" customFormat="1" ht="17.25" customHeight="1">
      <c r="A101" s="115"/>
      <c r="B101" s="115"/>
      <c r="C101" s="115"/>
      <c r="D101" s="115"/>
      <c r="E101" s="115"/>
      <c r="F101" s="116"/>
      <c r="G101" s="117"/>
      <c r="H101" s="50"/>
      <c r="I101" s="20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</row>
    <row r="102" spans="1:1025" ht="15" customHeight="1">
      <c r="A102" s="123" t="s">
        <v>25</v>
      </c>
      <c r="B102" s="338" t="s">
        <v>122</v>
      </c>
      <c r="C102" s="339"/>
      <c r="D102" s="339"/>
      <c r="E102" s="339"/>
      <c r="F102" s="340"/>
      <c r="G102" s="132" t="s">
        <v>18</v>
      </c>
      <c r="H102" s="23"/>
      <c r="I102" s="20"/>
    </row>
    <row r="103" spans="1:1025" s="45" customFormat="1" ht="14.25" customHeight="1">
      <c r="A103" s="11" t="s">
        <v>8</v>
      </c>
      <c r="B103" s="328" t="s">
        <v>113</v>
      </c>
      <c r="C103" s="329"/>
      <c r="D103" s="329"/>
      <c r="E103" s="329"/>
      <c r="F103" s="330"/>
      <c r="G103" s="188">
        <f>ROUND($G$99/12,2)</f>
        <v>440.01</v>
      </c>
      <c r="H103" s="23"/>
      <c r="I103" s="2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  <c r="AAZ103" s="47"/>
      <c r="ABA103" s="47"/>
      <c r="ABB103" s="47"/>
      <c r="ABC103" s="47"/>
      <c r="ABD103" s="47"/>
      <c r="ABE103" s="47"/>
      <c r="ABF103" s="47"/>
      <c r="ABG103" s="47"/>
      <c r="ABH103" s="47"/>
      <c r="ABI103" s="47"/>
      <c r="ABJ103" s="47"/>
      <c r="ABK103" s="47"/>
      <c r="ABL103" s="47"/>
      <c r="ABM103" s="47"/>
      <c r="ABN103" s="47"/>
      <c r="ABO103" s="47"/>
      <c r="ABP103" s="47"/>
      <c r="ABQ103" s="47"/>
      <c r="ABR103" s="47"/>
      <c r="ABS103" s="47"/>
      <c r="ABT103" s="47"/>
      <c r="ABU103" s="47"/>
      <c r="ABV103" s="47"/>
      <c r="ABW103" s="47"/>
      <c r="ABX103" s="47"/>
      <c r="ABY103" s="47"/>
      <c r="ABZ103" s="47"/>
      <c r="ACA103" s="47"/>
      <c r="ACB103" s="47"/>
      <c r="ACC103" s="47"/>
      <c r="ACD103" s="47"/>
      <c r="ACE103" s="47"/>
      <c r="ACF103" s="47"/>
      <c r="ACG103" s="47"/>
      <c r="ACH103" s="47"/>
      <c r="ACI103" s="47"/>
      <c r="ACJ103" s="47"/>
      <c r="ACK103" s="47"/>
      <c r="ACL103" s="47"/>
      <c r="ACM103" s="47"/>
      <c r="ACN103" s="47"/>
      <c r="ACO103" s="47"/>
      <c r="ACP103" s="47"/>
      <c r="ACQ103" s="47"/>
      <c r="ACR103" s="47"/>
      <c r="ACS103" s="47"/>
      <c r="ACT103" s="47"/>
      <c r="ACU103" s="47"/>
      <c r="ACV103" s="47"/>
      <c r="ACW103" s="47"/>
      <c r="ACX103" s="47"/>
      <c r="ACY103" s="47"/>
      <c r="ACZ103" s="47"/>
      <c r="ADA103" s="47"/>
      <c r="ADB103" s="47"/>
      <c r="ADC103" s="47"/>
      <c r="ADD103" s="47"/>
      <c r="ADE103" s="47"/>
      <c r="ADF103" s="47"/>
      <c r="ADG103" s="47"/>
      <c r="ADH103" s="47"/>
      <c r="ADI103" s="47"/>
      <c r="ADJ103" s="47"/>
      <c r="ADK103" s="47"/>
      <c r="ADL103" s="47"/>
      <c r="ADM103" s="47"/>
      <c r="ADN103" s="47"/>
      <c r="ADO103" s="47"/>
      <c r="ADP103" s="47"/>
      <c r="ADQ103" s="47"/>
      <c r="ADR103" s="47"/>
      <c r="ADS103" s="47"/>
      <c r="ADT103" s="47"/>
      <c r="ADU103" s="47"/>
      <c r="ADV103" s="47"/>
      <c r="ADW103" s="47"/>
      <c r="ADX103" s="47"/>
      <c r="ADY103" s="47"/>
      <c r="ADZ103" s="47"/>
      <c r="AEA103" s="47"/>
      <c r="AEB103" s="47"/>
      <c r="AEC103" s="47"/>
      <c r="AED103" s="47"/>
      <c r="AEE103" s="47"/>
      <c r="AEF103" s="47"/>
      <c r="AEG103" s="47"/>
      <c r="AEH103" s="47"/>
      <c r="AEI103" s="47"/>
      <c r="AEJ103" s="47"/>
      <c r="AEK103" s="47"/>
      <c r="AEL103" s="47"/>
      <c r="AEM103" s="47"/>
      <c r="AEN103" s="47"/>
      <c r="AEO103" s="47"/>
      <c r="AEP103" s="47"/>
      <c r="AEQ103" s="47"/>
      <c r="AER103" s="47"/>
      <c r="AES103" s="47"/>
      <c r="AET103" s="47"/>
      <c r="AEU103" s="47"/>
      <c r="AEV103" s="47"/>
      <c r="AEW103" s="47"/>
      <c r="AEX103" s="47"/>
      <c r="AEY103" s="47"/>
      <c r="AEZ103" s="47"/>
      <c r="AFA103" s="47"/>
      <c r="AFB103" s="47"/>
      <c r="AFC103" s="47"/>
      <c r="AFD103" s="47"/>
      <c r="AFE103" s="47"/>
      <c r="AFF103" s="47"/>
      <c r="AFG103" s="47"/>
      <c r="AFH103" s="47"/>
      <c r="AFI103" s="47"/>
      <c r="AFJ103" s="47"/>
      <c r="AFK103" s="47"/>
      <c r="AFL103" s="47"/>
      <c r="AFM103" s="47"/>
      <c r="AFN103" s="47"/>
      <c r="AFO103" s="47"/>
      <c r="AFP103" s="47"/>
      <c r="AFQ103" s="47"/>
      <c r="AFR103" s="47"/>
      <c r="AFS103" s="47"/>
      <c r="AFT103" s="47"/>
      <c r="AFU103" s="47"/>
      <c r="AFV103" s="47"/>
      <c r="AFW103" s="47"/>
      <c r="AFX103" s="47"/>
      <c r="AFY103" s="47"/>
      <c r="AFZ103" s="47"/>
      <c r="AGA103" s="47"/>
      <c r="AGB103" s="47"/>
      <c r="AGC103" s="47"/>
      <c r="AGD103" s="47"/>
      <c r="AGE103" s="47"/>
      <c r="AGF103" s="47"/>
      <c r="AGG103" s="47"/>
      <c r="AGH103" s="47"/>
      <c r="AGI103" s="47"/>
      <c r="AGJ103" s="47"/>
      <c r="AGK103" s="47"/>
      <c r="AGL103" s="47"/>
      <c r="AGM103" s="47"/>
      <c r="AGN103" s="47"/>
      <c r="AGO103" s="47"/>
      <c r="AGP103" s="47"/>
      <c r="AGQ103" s="47"/>
      <c r="AGR103" s="47"/>
      <c r="AGS103" s="47"/>
      <c r="AGT103" s="47"/>
      <c r="AGU103" s="47"/>
      <c r="AGV103" s="47"/>
      <c r="AGW103" s="47"/>
      <c r="AGX103" s="47"/>
      <c r="AGY103" s="47"/>
      <c r="AGZ103" s="47"/>
      <c r="AHA103" s="47"/>
      <c r="AHB103" s="47"/>
      <c r="AHC103" s="47"/>
      <c r="AHD103" s="47"/>
      <c r="AHE103" s="47"/>
      <c r="AHF103" s="47"/>
      <c r="AHG103" s="47"/>
      <c r="AHH103" s="47"/>
      <c r="AHI103" s="47"/>
      <c r="AHJ103" s="47"/>
      <c r="AHK103" s="47"/>
      <c r="AHL103" s="47"/>
      <c r="AHM103" s="47"/>
      <c r="AHN103" s="47"/>
      <c r="AHO103" s="47"/>
      <c r="AHP103" s="47"/>
      <c r="AHQ103" s="47"/>
      <c r="AHR103" s="47"/>
      <c r="AHS103" s="47"/>
      <c r="AHT103" s="47"/>
      <c r="AHU103" s="47"/>
      <c r="AHV103" s="47"/>
      <c r="AHW103" s="47"/>
      <c r="AHX103" s="47"/>
      <c r="AHY103" s="47"/>
      <c r="AHZ103" s="47"/>
      <c r="AIA103" s="47"/>
      <c r="AIB103" s="47"/>
      <c r="AIC103" s="47"/>
      <c r="AID103" s="47"/>
      <c r="AIE103" s="47"/>
      <c r="AIF103" s="47"/>
      <c r="AIG103" s="47"/>
      <c r="AIH103" s="47"/>
      <c r="AII103" s="47"/>
      <c r="AIJ103" s="47"/>
      <c r="AIK103" s="47"/>
      <c r="AIL103" s="47"/>
      <c r="AIM103" s="47"/>
      <c r="AIN103" s="47"/>
      <c r="AIO103" s="47"/>
      <c r="AIP103" s="47"/>
      <c r="AIQ103" s="47"/>
      <c r="AIR103" s="47"/>
      <c r="AIS103" s="47"/>
      <c r="AIT103" s="47"/>
      <c r="AIU103" s="47"/>
      <c r="AIV103" s="47"/>
      <c r="AIW103" s="47"/>
      <c r="AIX103" s="47"/>
      <c r="AIY103" s="47"/>
      <c r="AIZ103" s="47"/>
      <c r="AJA103" s="47"/>
      <c r="AJB103" s="47"/>
      <c r="AJC103" s="47"/>
      <c r="AJD103" s="47"/>
      <c r="AJE103" s="47"/>
      <c r="AJF103" s="47"/>
      <c r="AJG103" s="47"/>
      <c r="AJH103" s="47"/>
      <c r="AJI103" s="47"/>
      <c r="AJJ103" s="47"/>
      <c r="AJK103" s="47"/>
      <c r="AJL103" s="47"/>
      <c r="AJM103" s="47"/>
      <c r="AJN103" s="47"/>
      <c r="AJO103" s="47"/>
      <c r="AJP103" s="47"/>
      <c r="AJQ103" s="47"/>
      <c r="AJR103" s="47"/>
      <c r="AJS103" s="47"/>
      <c r="AJT103" s="47"/>
      <c r="AJU103" s="47"/>
      <c r="AJV103" s="47"/>
      <c r="AJW103" s="47"/>
      <c r="AJX103" s="47"/>
      <c r="AJY103" s="47"/>
      <c r="AJZ103" s="47"/>
      <c r="AKA103" s="47"/>
      <c r="AKB103" s="47"/>
      <c r="AKC103" s="47"/>
      <c r="AKD103" s="47"/>
      <c r="AKE103" s="47"/>
      <c r="AKF103" s="47"/>
      <c r="AKG103" s="47"/>
      <c r="AKH103" s="47"/>
      <c r="AKI103" s="47"/>
      <c r="AKJ103" s="47"/>
      <c r="AKK103" s="47"/>
      <c r="AKL103" s="47"/>
      <c r="AKM103" s="47"/>
      <c r="AKN103" s="47"/>
      <c r="AKO103" s="47"/>
      <c r="AKP103" s="47"/>
      <c r="AKQ103" s="47"/>
      <c r="AKR103" s="47"/>
      <c r="AKS103" s="47"/>
      <c r="AKT103" s="47"/>
      <c r="AKU103" s="47"/>
      <c r="AKV103" s="47"/>
      <c r="AKW103" s="47"/>
      <c r="AKX103" s="47"/>
      <c r="AKY103" s="47"/>
      <c r="AKZ103" s="47"/>
      <c r="ALA103" s="47"/>
      <c r="ALB103" s="47"/>
      <c r="ALC103" s="47"/>
      <c r="ALD103" s="47"/>
      <c r="ALE103" s="47"/>
      <c r="ALF103" s="47"/>
      <c r="ALG103" s="47"/>
      <c r="ALH103" s="47"/>
      <c r="ALI103" s="47"/>
      <c r="ALJ103" s="47"/>
      <c r="ALK103" s="47"/>
      <c r="ALL103" s="47"/>
      <c r="ALM103" s="47"/>
      <c r="ALN103" s="47"/>
      <c r="ALO103" s="47"/>
      <c r="ALP103" s="47"/>
      <c r="ALQ103" s="47"/>
      <c r="ALR103" s="47"/>
      <c r="ALS103" s="47"/>
      <c r="ALT103" s="47"/>
      <c r="ALU103" s="47"/>
      <c r="ALV103" s="47"/>
      <c r="ALW103" s="47"/>
      <c r="ALX103" s="47"/>
      <c r="ALY103" s="47"/>
      <c r="ALZ103" s="47"/>
      <c r="AMA103" s="47"/>
      <c r="AMB103" s="47"/>
      <c r="AMC103" s="47"/>
      <c r="AMD103" s="47"/>
      <c r="AME103" s="47"/>
      <c r="AMF103" s="47"/>
      <c r="AMG103" s="47"/>
      <c r="AMH103" s="47"/>
      <c r="AMI103" s="47"/>
      <c r="AMJ103" s="47"/>
      <c r="AMK103" s="47"/>
    </row>
    <row r="104" spans="1:1025" s="45" customFormat="1" ht="14.25" customHeight="1">
      <c r="A104" s="11" t="s">
        <v>10</v>
      </c>
      <c r="B104" s="348" t="s">
        <v>229</v>
      </c>
      <c r="C104" s="349"/>
      <c r="D104" s="349"/>
      <c r="E104" s="349"/>
      <c r="F104" s="350"/>
      <c r="G104" s="188">
        <f>ROUND((1/30)/12*($G$99),2)</f>
        <v>14.67</v>
      </c>
      <c r="H104" s="131"/>
      <c r="I104" s="20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</row>
    <row r="105" spans="1:1025" s="45" customFormat="1" ht="14.25" customHeight="1">
      <c r="A105" s="11" t="s">
        <v>12</v>
      </c>
      <c r="B105" s="328" t="s">
        <v>115</v>
      </c>
      <c r="C105" s="329"/>
      <c r="D105" s="329"/>
      <c r="E105" s="329"/>
      <c r="F105" s="330"/>
      <c r="G105" s="188">
        <f>ROUND((5/30)/12*0.015*($G$99),2)</f>
        <v>1.1000000000000001</v>
      </c>
      <c r="H105" s="23"/>
      <c r="I105" s="20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  <c r="AAZ105" s="47"/>
      <c r="ABA105" s="47"/>
      <c r="ABB105" s="47"/>
      <c r="ABC105" s="47"/>
      <c r="ABD105" s="47"/>
      <c r="ABE105" s="47"/>
      <c r="ABF105" s="47"/>
      <c r="ABG105" s="47"/>
      <c r="ABH105" s="47"/>
      <c r="ABI105" s="47"/>
      <c r="ABJ105" s="47"/>
      <c r="ABK105" s="47"/>
      <c r="ABL105" s="47"/>
      <c r="ABM105" s="47"/>
      <c r="ABN105" s="47"/>
      <c r="ABO105" s="47"/>
      <c r="ABP105" s="47"/>
      <c r="ABQ105" s="47"/>
      <c r="ABR105" s="47"/>
      <c r="ABS105" s="47"/>
      <c r="ABT105" s="47"/>
      <c r="ABU105" s="47"/>
      <c r="ABV105" s="47"/>
      <c r="ABW105" s="47"/>
      <c r="ABX105" s="47"/>
      <c r="ABY105" s="47"/>
      <c r="ABZ105" s="47"/>
      <c r="ACA105" s="47"/>
      <c r="ACB105" s="47"/>
      <c r="ACC105" s="47"/>
      <c r="ACD105" s="47"/>
      <c r="ACE105" s="47"/>
      <c r="ACF105" s="47"/>
      <c r="ACG105" s="47"/>
      <c r="ACH105" s="47"/>
      <c r="ACI105" s="47"/>
      <c r="ACJ105" s="47"/>
      <c r="ACK105" s="47"/>
      <c r="ACL105" s="47"/>
      <c r="ACM105" s="47"/>
      <c r="ACN105" s="47"/>
      <c r="ACO105" s="47"/>
      <c r="ACP105" s="47"/>
      <c r="ACQ105" s="47"/>
      <c r="ACR105" s="47"/>
      <c r="ACS105" s="47"/>
      <c r="ACT105" s="47"/>
      <c r="ACU105" s="47"/>
      <c r="ACV105" s="47"/>
      <c r="ACW105" s="47"/>
      <c r="ACX105" s="47"/>
      <c r="ACY105" s="47"/>
      <c r="ACZ105" s="47"/>
      <c r="ADA105" s="47"/>
      <c r="ADB105" s="47"/>
      <c r="ADC105" s="47"/>
      <c r="ADD105" s="47"/>
      <c r="ADE105" s="47"/>
      <c r="ADF105" s="47"/>
      <c r="ADG105" s="47"/>
      <c r="ADH105" s="47"/>
      <c r="ADI105" s="47"/>
      <c r="ADJ105" s="47"/>
      <c r="ADK105" s="47"/>
      <c r="ADL105" s="47"/>
      <c r="ADM105" s="47"/>
      <c r="ADN105" s="47"/>
      <c r="ADO105" s="47"/>
      <c r="ADP105" s="47"/>
      <c r="ADQ105" s="47"/>
      <c r="ADR105" s="47"/>
      <c r="ADS105" s="47"/>
      <c r="ADT105" s="47"/>
      <c r="ADU105" s="47"/>
      <c r="ADV105" s="47"/>
      <c r="ADW105" s="47"/>
      <c r="ADX105" s="47"/>
      <c r="ADY105" s="47"/>
      <c r="ADZ105" s="47"/>
      <c r="AEA105" s="47"/>
      <c r="AEB105" s="47"/>
      <c r="AEC105" s="47"/>
      <c r="AED105" s="47"/>
      <c r="AEE105" s="47"/>
      <c r="AEF105" s="47"/>
      <c r="AEG105" s="47"/>
      <c r="AEH105" s="47"/>
      <c r="AEI105" s="47"/>
      <c r="AEJ105" s="47"/>
      <c r="AEK105" s="47"/>
      <c r="AEL105" s="47"/>
      <c r="AEM105" s="47"/>
      <c r="AEN105" s="47"/>
      <c r="AEO105" s="47"/>
      <c r="AEP105" s="47"/>
      <c r="AEQ105" s="47"/>
      <c r="AER105" s="47"/>
      <c r="AES105" s="47"/>
      <c r="AET105" s="47"/>
      <c r="AEU105" s="47"/>
      <c r="AEV105" s="47"/>
      <c r="AEW105" s="47"/>
      <c r="AEX105" s="47"/>
      <c r="AEY105" s="47"/>
      <c r="AEZ105" s="47"/>
      <c r="AFA105" s="47"/>
      <c r="AFB105" s="47"/>
      <c r="AFC105" s="47"/>
      <c r="AFD105" s="47"/>
      <c r="AFE105" s="47"/>
      <c r="AFF105" s="47"/>
      <c r="AFG105" s="47"/>
      <c r="AFH105" s="47"/>
      <c r="AFI105" s="47"/>
      <c r="AFJ105" s="47"/>
      <c r="AFK105" s="47"/>
      <c r="AFL105" s="47"/>
      <c r="AFM105" s="47"/>
      <c r="AFN105" s="47"/>
      <c r="AFO105" s="47"/>
      <c r="AFP105" s="47"/>
      <c r="AFQ105" s="47"/>
      <c r="AFR105" s="47"/>
      <c r="AFS105" s="47"/>
      <c r="AFT105" s="47"/>
      <c r="AFU105" s="47"/>
      <c r="AFV105" s="47"/>
      <c r="AFW105" s="47"/>
      <c r="AFX105" s="47"/>
      <c r="AFY105" s="47"/>
      <c r="AFZ105" s="47"/>
      <c r="AGA105" s="47"/>
      <c r="AGB105" s="47"/>
      <c r="AGC105" s="47"/>
      <c r="AGD105" s="47"/>
      <c r="AGE105" s="47"/>
      <c r="AGF105" s="47"/>
      <c r="AGG105" s="47"/>
      <c r="AGH105" s="47"/>
      <c r="AGI105" s="47"/>
      <c r="AGJ105" s="47"/>
      <c r="AGK105" s="47"/>
      <c r="AGL105" s="47"/>
      <c r="AGM105" s="47"/>
      <c r="AGN105" s="47"/>
      <c r="AGO105" s="47"/>
      <c r="AGP105" s="47"/>
      <c r="AGQ105" s="47"/>
      <c r="AGR105" s="47"/>
      <c r="AGS105" s="47"/>
      <c r="AGT105" s="47"/>
      <c r="AGU105" s="47"/>
      <c r="AGV105" s="47"/>
      <c r="AGW105" s="47"/>
      <c r="AGX105" s="47"/>
      <c r="AGY105" s="47"/>
      <c r="AGZ105" s="47"/>
      <c r="AHA105" s="47"/>
      <c r="AHB105" s="47"/>
      <c r="AHC105" s="47"/>
      <c r="AHD105" s="47"/>
      <c r="AHE105" s="47"/>
      <c r="AHF105" s="47"/>
      <c r="AHG105" s="47"/>
      <c r="AHH105" s="47"/>
      <c r="AHI105" s="47"/>
      <c r="AHJ105" s="47"/>
      <c r="AHK105" s="47"/>
      <c r="AHL105" s="47"/>
      <c r="AHM105" s="47"/>
      <c r="AHN105" s="47"/>
      <c r="AHO105" s="47"/>
      <c r="AHP105" s="47"/>
      <c r="AHQ105" s="47"/>
      <c r="AHR105" s="47"/>
      <c r="AHS105" s="47"/>
      <c r="AHT105" s="47"/>
      <c r="AHU105" s="47"/>
      <c r="AHV105" s="47"/>
      <c r="AHW105" s="47"/>
      <c r="AHX105" s="47"/>
      <c r="AHY105" s="47"/>
      <c r="AHZ105" s="47"/>
      <c r="AIA105" s="47"/>
      <c r="AIB105" s="47"/>
      <c r="AIC105" s="47"/>
      <c r="AID105" s="47"/>
      <c r="AIE105" s="47"/>
      <c r="AIF105" s="47"/>
      <c r="AIG105" s="47"/>
      <c r="AIH105" s="47"/>
      <c r="AII105" s="47"/>
      <c r="AIJ105" s="47"/>
      <c r="AIK105" s="47"/>
      <c r="AIL105" s="47"/>
      <c r="AIM105" s="47"/>
      <c r="AIN105" s="47"/>
      <c r="AIO105" s="47"/>
      <c r="AIP105" s="47"/>
      <c r="AIQ105" s="47"/>
      <c r="AIR105" s="47"/>
      <c r="AIS105" s="47"/>
      <c r="AIT105" s="47"/>
      <c r="AIU105" s="47"/>
      <c r="AIV105" s="47"/>
      <c r="AIW105" s="47"/>
      <c r="AIX105" s="47"/>
      <c r="AIY105" s="47"/>
      <c r="AIZ105" s="47"/>
      <c r="AJA105" s="47"/>
      <c r="AJB105" s="47"/>
      <c r="AJC105" s="47"/>
      <c r="AJD105" s="47"/>
      <c r="AJE105" s="47"/>
      <c r="AJF105" s="47"/>
      <c r="AJG105" s="47"/>
      <c r="AJH105" s="47"/>
      <c r="AJI105" s="47"/>
      <c r="AJJ105" s="47"/>
      <c r="AJK105" s="47"/>
      <c r="AJL105" s="47"/>
      <c r="AJM105" s="47"/>
      <c r="AJN105" s="47"/>
      <c r="AJO105" s="47"/>
      <c r="AJP105" s="47"/>
      <c r="AJQ105" s="47"/>
      <c r="AJR105" s="47"/>
      <c r="AJS105" s="47"/>
      <c r="AJT105" s="47"/>
      <c r="AJU105" s="47"/>
      <c r="AJV105" s="47"/>
      <c r="AJW105" s="47"/>
      <c r="AJX105" s="47"/>
      <c r="AJY105" s="47"/>
      <c r="AJZ105" s="47"/>
      <c r="AKA105" s="47"/>
      <c r="AKB105" s="47"/>
      <c r="AKC105" s="47"/>
      <c r="AKD105" s="47"/>
      <c r="AKE105" s="47"/>
      <c r="AKF105" s="47"/>
      <c r="AKG105" s="47"/>
      <c r="AKH105" s="47"/>
      <c r="AKI105" s="47"/>
      <c r="AKJ105" s="47"/>
      <c r="AKK105" s="47"/>
      <c r="AKL105" s="47"/>
      <c r="AKM105" s="47"/>
      <c r="AKN105" s="47"/>
      <c r="AKO105" s="47"/>
      <c r="AKP105" s="47"/>
      <c r="AKQ105" s="47"/>
      <c r="AKR105" s="47"/>
      <c r="AKS105" s="47"/>
      <c r="AKT105" s="47"/>
      <c r="AKU105" s="47"/>
      <c r="AKV105" s="47"/>
      <c r="AKW105" s="47"/>
      <c r="AKX105" s="47"/>
      <c r="AKY105" s="47"/>
      <c r="AKZ105" s="47"/>
      <c r="ALA105" s="47"/>
      <c r="ALB105" s="47"/>
      <c r="ALC105" s="47"/>
      <c r="ALD105" s="47"/>
      <c r="ALE105" s="47"/>
      <c r="ALF105" s="47"/>
      <c r="ALG105" s="47"/>
      <c r="ALH105" s="47"/>
      <c r="ALI105" s="47"/>
      <c r="ALJ105" s="47"/>
      <c r="ALK105" s="47"/>
      <c r="ALL105" s="47"/>
      <c r="ALM105" s="47"/>
      <c r="ALN105" s="47"/>
      <c r="ALO105" s="47"/>
      <c r="ALP105" s="47"/>
      <c r="ALQ105" s="47"/>
      <c r="ALR105" s="47"/>
      <c r="ALS105" s="47"/>
      <c r="ALT105" s="47"/>
      <c r="ALU105" s="47"/>
      <c r="ALV105" s="47"/>
      <c r="ALW105" s="47"/>
      <c r="ALX105" s="47"/>
      <c r="ALY105" s="47"/>
      <c r="ALZ105" s="47"/>
      <c r="AMA105" s="47"/>
      <c r="AMB105" s="47"/>
      <c r="AMC105" s="47"/>
      <c r="AMD105" s="47"/>
      <c r="AME105" s="47"/>
      <c r="AMF105" s="47"/>
      <c r="AMG105" s="47"/>
      <c r="AMH105" s="47"/>
      <c r="AMI105" s="47"/>
      <c r="AMJ105" s="47"/>
      <c r="AMK105" s="47"/>
    </row>
    <row r="106" spans="1:1025" s="45" customFormat="1" ht="14.25" customHeight="1">
      <c r="A106" s="11" t="s">
        <v>13</v>
      </c>
      <c r="B106" s="328" t="s">
        <v>114</v>
      </c>
      <c r="C106" s="329"/>
      <c r="D106" s="329"/>
      <c r="E106" s="329"/>
      <c r="F106" s="330"/>
      <c r="G106" s="188">
        <f>ROUND(((15/30)/12)*0.0078*($G$99),2)</f>
        <v>1.72</v>
      </c>
      <c r="H106" s="131"/>
      <c r="I106" s="20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47"/>
      <c r="AAY106" s="47"/>
      <c r="AAZ106" s="47"/>
      <c r="ABA106" s="47"/>
      <c r="ABB106" s="47"/>
      <c r="ABC106" s="47"/>
      <c r="ABD106" s="47"/>
      <c r="ABE106" s="47"/>
      <c r="ABF106" s="47"/>
      <c r="ABG106" s="47"/>
      <c r="ABH106" s="47"/>
      <c r="ABI106" s="47"/>
      <c r="ABJ106" s="47"/>
      <c r="ABK106" s="47"/>
      <c r="ABL106" s="47"/>
      <c r="ABM106" s="47"/>
      <c r="ABN106" s="47"/>
      <c r="ABO106" s="47"/>
      <c r="ABP106" s="47"/>
      <c r="ABQ106" s="47"/>
      <c r="ABR106" s="47"/>
      <c r="ABS106" s="47"/>
      <c r="ABT106" s="47"/>
      <c r="ABU106" s="47"/>
      <c r="ABV106" s="47"/>
      <c r="ABW106" s="47"/>
      <c r="ABX106" s="47"/>
      <c r="ABY106" s="47"/>
      <c r="ABZ106" s="47"/>
      <c r="ACA106" s="47"/>
      <c r="ACB106" s="47"/>
      <c r="ACC106" s="47"/>
      <c r="ACD106" s="47"/>
      <c r="ACE106" s="47"/>
      <c r="ACF106" s="47"/>
      <c r="ACG106" s="47"/>
      <c r="ACH106" s="47"/>
      <c r="ACI106" s="47"/>
      <c r="ACJ106" s="47"/>
      <c r="ACK106" s="47"/>
      <c r="ACL106" s="47"/>
      <c r="ACM106" s="47"/>
      <c r="ACN106" s="47"/>
      <c r="ACO106" s="47"/>
      <c r="ACP106" s="47"/>
      <c r="ACQ106" s="47"/>
      <c r="ACR106" s="47"/>
      <c r="ACS106" s="47"/>
      <c r="ACT106" s="47"/>
      <c r="ACU106" s="47"/>
      <c r="ACV106" s="47"/>
      <c r="ACW106" s="47"/>
      <c r="ACX106" s="47"/>
      <c r="ACY106" s="47"/>
      <c r="ACZ106" s="47"/>
      <c r="ADA106" s="47"/>
      <c r="ADB106" s="47"/>
      <c r="ADC106" s="47"/>
      <c r="ADD106" s="47"/>
      <c r="ADE106" s="47"/>
      <c r="ADF106" s="47"/>
      <c r="ADG106" s="47"/>
      <c r="ADH106" s="47"/>
      <c r="ADI106" s="47"/>
      <c r="ADJ106" s="47"/>
      <c r="ADK106" s="47"/>
      <c r="ADL106" s="47"/>
      <c r="ADM106" s="47"/>
      <c r="ADN106" s="47"/>
      <c r="ADO106" s="47"/>
      <c r="ADP106" s="47"/>
      <c r="ADQ106" s="47"/>
      <c r="ADR106" s="47"/>
      <c r="ADS106" s="47"/>
      <c r="ADT106" s="47"/>
      <c r="ADU106" s="47"/>
      <c r="ADV106" s="47"/>
      <c r="ADW106" s="47"/>
      <c r="ADX106" s="47"/>
      <c r="ADY106" s="47"/>
      <c r="ADZ106" s="47"/>
      <c r="AEA106" s="47"/>
      <c r="AEB106" s="47"/>
      <c r="AEC106" s="47"/>
      <c r="AED106" s="47"/>
      <c r="AEE106" s="47"/>
      <c r="AEF106" s="47"/>
      <c r="AEG106" s="47"/>
      <c r="AEH106" s="47"/>
      <c r="AEI106" s="47"/>
      <c r="AEJ106" s="47"/>
      <c r="AEK106" s="47"/>
      <c r="AEL106" s="47"/>
      <c r="AEM106" s="47"/>
      <c r="AEN106" s="47"/>
      <c r="AEO106" s="47"/>
      <c r="AEP106" s="47"/>
      <c r="AEQ106" s="47"/>
      <c r="AER106" s="47"/>
      <c r="AES106" s="47"/>
      <c r="AET106" s="47"/>
      <c r="AEU106" s="47"/>
      <c r="AEV106" s="47"/>
      <c r="AEW106" s="47"/>
      <c r="AEX106" s="47"/>
      <c r="AEY106" s="47"/>
      <c r="AEZ106" s="47"/>
      <c r="AFA106" s="47"/>
      <c r="AFB106" s="47"/>
      <c r="AFC106" s="47"/>
      <c r="AFD106" s="47"/>
      <c r="AFE106" s="47"/>
      <c r="AFF106" s="47"/>
      <c r="AFG106" s="47"/>
      <c r="AFH106" s="47"/>
      <c r="AFI106" s="47"/>
      <c r="AFJ106" s="47"/>
      <c r="AFK106" s="47"/>
      <c r="AFL106" s="47"/>
      <c r="AFM106" s="47"/>
      <c r="AFN106" s="47"/>
      <c r="AFO106" s="47"/>
      <c r="AFP106" s="47"/>
      <c r="AFQ106" s="47"/>
      <c r="AFR106" s="47"/>
      <c r="AFS106" s="47"/>
      <c r="AFT106" s="47"/>
      <c r="AFU106" s="47"/>
      <c r="AFV106" s="47"/>
      <c r="AFW106" s="47"/>
      <c r="AFX106" s="47"/>
      <c r="AFY106" s="47"/>
      <c r="AFZ106" s="47"/>
      <c r="AGA106" s="47"/>
      <c r="AGB106" s="47"/>
      <c r="AGC106" s="47"/>
      <c r="AGD106" s="47"/>
      <c r="AGE106" s="47"/>
      <c r="AGF106" s="47"/>
      <c r="AGG106" s="47"/>
      <c r="AGH106" s="47"/>
      <c r="AGI106" s="47"/>
      <c r="AGJ106" s="47"/>
      <c r="AGK106" s="47"/>
      <c r="AGL106" s="47"/>
      <c r="AGM106" s="47"/>
      <c r="AGN106" s="47"/>
      <c r="AGO106" s="47"/>
      <c r="AGP106" s="47"/>
      <c r="AGQ106" s="47"/>
      <c r="AGR106" s="47"/>
      <c r="AGS106" s="47"/>
      <c r="AGT106" s="47"/>
      <c r="AGU106" s="47"/>
      <c r="AGV106" s="47"/>
      <c r="AGW106" s="47"/>
      <c r="AGX106" s="47"/>
      <c r="AGY106" s="47"/>
      <c r="AGZ106" s="47"/>
      <c r="AHA106" s="47"/>
      <c r="AHB106" s="47"/>
      <c r="AHC106" s="47"/>
      <c r="AHD106" s="47"/>
      <c r="AHE106" s="47"/>
      <c r="AHF106" s="47"/>
      <c r="AHG106" s="47"/>
      <c r="AHH106" s="47"/>
      <c r="AHI106" s="47"/>
      <c r="AHJ106" s="47"/>
      <c r="AHK106" s="47"/>
      <c r="AHL106" s="47"/>
      <c r="AHM106" s="47"/>
      <c r="AHN106" s="47"/>
      <c r="AHO106" s="47"/>
      <c r="AHP106" s="47"/>
      <c r="AHQ106" s="47"/>
      <c r="AHR106" s="47"/>
      <c r="AHS106" s="47"/>
      <c r="AHT106" s="47"/>
      <c r="AHU106" s="47"/>
      <c r="AHV106" s="47"/>
      <c r="AHW106" s="47"/>
      <c r="AHX106" s="47"/>
      <c r="AHY106" s="47"/>
      <c r="AHZ106" s="47"/>
      <c r="AIA106" s="47"/>
      <c r="AIB106" s="47"/>
      <c r="AIC106" s="47"/>
      <c r="AID106" s="47"/>
      <c r="AIE106" s="47"/>
      <c r="AIF106" s="47"/>
      <c r="AIG106" s="47"/>
      <c r="AIH106" s="47"/>
      <c r="AII106" s="47"/>
      <c r="AIJ106" s="47"/>
      <c r="AIK106" s="47"/>
      <c r="AIL106" s="47"/>
      <c r="AIM106" s="47"/>
      <c r="AIN106" s="47"/>
      <c r="AIO106" s="47"/>
      <c r="AIP106" s="47"/>
      <c r="AIQ106" s="47"/>
      <c r="AIR106" s="47"/>
      <c r="AIS106" s="47"/>
      <c r="AIT106" s="47"/>
      <c r="AIU106" s="47"/>
      <c r="AIV106" s="47"/>
      <c r="AIW106" s="47"/>
      <c r="AIX106" s="47"/>
      <c r="AIY106" s="47"/>
      <c r="AIZ106" s="47"/>
      <c r="AJA106" s="47"/>
      <c r="AJB106" s="47"/>
      <c r="AJC106" s="47"/>
      <c r="AJD106" s="47"/>
      <c r="AJE106" s="47"/>
      <c r="AJF106" s="47"/>
      <c r="AJG106" s="47"/>
      <c r="AJH106" s="47"/>
      <c r="AJI106" s="47"/>
      <c r="AJJ106" s="47"/>
      <c r="AJK106" s="47"/>
      <c r="AJL106" s="47"/>
      <c r="AJM106" s="47"/>
      <c r="AJN106" s="47"/>
      <c r="AJO106" s="47"/>
      <c r="AJP106" s="47"/>
      <c r="AJQ106" s="47"/>
      <c r="AJR106" s="47"/>
      <c r="AJS106" s="47"/>
      <c r="AJT106" s="47"/>
      <c r="AJU106" s="47"/>
      <c r="AJV106" s="47"/>
      <c r="AJW106" s="47"/>
      <c r="AJX106" s="47"/>
      <c r="AJY106" s="47"/>
      <c r="AJZ106" s="47"/>
      <c r="AKA106" s="47"/>
      <c r="AKB106" s="47"/>
      <c r="AKC106" s="47"/>
      <c r="AKD106" s="47"/>
      <c r="AKE106" s="47"/>
      <c r="AKF106" s="47"/>
      <c r="AKG106" s="47"/>
      <c r="AKH106" s="47"/>
      <c r="AKI106" s="47"/>
      <c r="AKJ106" s="47"/>
      <c r="AKK106" s="47"/>
      <c r="AKL106" s="47"/>
      <c r="AKM106" s="47"/>
      <c r="AKN106" s="47"/>
      <c r="AKO106" s="47"/>
      <c r="AKP106" s="47"/>
      <c r="AKQ106" s="47"/>
      <c r="AKR106" s="47"/>
      <c r="AKS106" s="47"/>
      <c r="AKT106" s="47"/>
      <c r="AKU106" s="47"/>
      <c r="AKV106" s="47"/>
      <c r="AKW106" s="47"/>
      <c r="AKX106" s="47"/>
      <c r="AKY106" s="47"/>
      <c r="AKZ106" s="47"/>
      <c r="ALA106" s="47"/>
      <c r="ALB106" s="47"/>
      <c r="ALC106" s="47"/>
      <c r="ALD106" s="47"/>
      <c r="ALE106" s="47"/>
      <c r="ALF106" s="47"/>
      <c r="ALG106" s="47"/>
      <c r="ALH106" s="47"/>
      <c r="ALI106" s="47"/>
      <c r="ALJ106" s="47"/>
      <c r="ALK106" s="47"/>
      <c r="ALL106" s="47"/>
      <c r="ALM106" s="47"/>
      <c r="ALN106" s="47"/>
      <c r="ALO106" s="47"/>
      <c r="ALP106" s="47"/>
      <c r="ALQ106" s="47"/>
      <c r="ALR106" s="47"/>
      <c r="ALS106" s="47"/>
      <c r="ALT106" s="47"/>
      <c r="ALU106" s="47"/>
      <c r="ALV106" s="47"/>
      <c r="ALW106" s="47"/>
      <c r="ALX106" s="47"/>
      <c r="ALY106" s="47"/>
      <c r="ALZ106" s="47"/>
      <c r="AMA106" s="47"/>
      <c r="AMB106" s="47"/>
      <c r="AMC106" s="47"/>
      <c r="AMD106" s="47"/>
      <c r="AME106" s="47"/>
      <c r="AMF106" s="47"/>
      <c r="AMG106" s="47"/>
      <c r="AMH106" s="47"/>
      <c r="AMI106" s="47"/>
      <c r="AMJ106" s="47"/>
      <c r="AMK106" s="47"/>
    </row>
    <row r="107" spans="1:1025" s="49" customFormat="1" ht="14.25" customHeight="1">
      <c r="A107" s="11" t="s">
        <v>20</v>
      </c>
      <c r="B107" s="328" t="s">
        <v>116</v>
      </c>
      <c r="C107" s="329"/>
      <c r="D107" s="329"/>
      <c r="E107" s="329"/>
      <c r="F107" s="330"/>
      <c r="G107" s="189">
        <f>ROUND((((G34+G34/3)/12+(G57+G74+G94))*4/12)*0.02,2)</f>
        <v>12.85</v>
      </c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IG107" s="48"/>
      <c r="IH107" s="48"/>
      <c r="II107" s="48"/>
      <c r="IJ107" s="48"/>
      <c r="IK107" s="48"/>
      <c r="IL107" s="48"/>
      <c r="IM107" s="48"/>
      <c r="IN107" s="48"/>
      <c r="IO107" s="48"/>
      <c r="IP107" s="48"/>
      <c r="IQ107" s="48"/>
      <c r="IR107" s="48"/>
      <c r="IS107" s="48"/>
      <c r="IT107" s="48"/>
      <c r="IU107" s="48"/>
      <c r="IV107" s="48"/>
      <c r="IW107" s="48"/>
      <c r="IX107" s="48"/>
      <c r="IY107" s="48"/>
      <c r="IZ107" s="48"/>
      <c r="JA107" s="48"/>
      <c r="JB107" s="48"/>
      <c r="JC107" s="48"/>
      <c r="JD107" s="48"/>
      <c r="JE107" s="48"/>
      <c r="JF107" s="48"/>
      <c r="JG107" s="48"/>
      <c r="JH107" s="48"/>
      <c r="JI107" s="48"/>
      <c r="JJ107" s="48"/>
      <c r="JK107" s="48"/>
      <c r="JL107" s="48"/>
      <c r="JM107" s="48"/>
      <c r="JN107" s="48"/>
      <c r="JO107" s="48"/>
      <c r="JP107" s="48"/>
      <c r="JQ107" s="48"/>
      <c r="JR107" s="48"/>
      <c r="JS107" s="48"/>
      <c r="JT107" s="48"/>
      <c r="JU107" s="48"/>
      <c r="JV107" s="48"/>
      <c r="JW107" s="48"/>
      <c r="JX107" s="48"/>
      <c r="JY107" s="48"/>
      <c r="JZ107" s="48"/>
      <c r="KA107" s="48"/>
      <c r="KB107" s="48"/>
      <c r="KC107" s="48"/>
      <c r="KD107" s="48"/>
      <c r="KE107" s="48"/>
      <c r="KF107" s="48"/>
      <c r="KG107" s="48"/>
      <c r="KH107" s="48"/>
      <c r="KI107" s="48"/>
      <c r="KJ107" s="48"/>
      <c r="KK107" s="48"/>
      <c r="KL107" s="48"/>
      <c r="KM107" s="48"/>
      <c r="KN107" s="48"/>
      <c r="KO107" s="48"/>
      <c r="KP107" s="48"/>
      <c r="KQ107" s="48"/>
      <c r="KR107" s="48"/>
      <c r="KS107" s="48"/>
      <c r="KT107" s="48"/>
      <c r="KU107" s="48"/>
      <c r="KV107" s="48"/>
      <c r="KW107" s="48"/>
      <c r="KX107" s="48"/>
      <c r="KY107" s="48"/>
      <c r="KZ107" s="48"/>
      <c r="LA107" s="48"/>
      <c r="LB107" s="48"/>
      <c r="LC107" s="48"/>
      <c r="LD107" s="48"/>
      <c r="LE107" s="48"/>
      <c r="LF107" s="48"/>
      <c r="LG107" s="48"/>
      <c r="LH107" s="48"/>
      <c r="LI107" s="48"/>
      <c r="LJ107" s="48"/>
      <c r="LK107" s="48"/>
      <c r="LL107" s="48"/>
      <c r="LM107" s="48"/>
      <c r="LN107" s="48"/>
      <c r="LO107" s="48"/>
      <c r="LP107" s="48"/>
      <c r="LQ107" s="48"/>
      <c r="LR107" s="48"/>
      <c r="LS107" s="48"/>
      <c r="LT107" s="48"/>
      <c r="LU107" s="48"/>
      <c r="LV107" s="48"/>
      <c r="LW107" s="48"/>
      <c r="LX107" s="48"/>
      <c r="LY107" s="48"/>
      <c r="LZ107" s="48"/>
      <c r="MA107" s="48"/>
      <c r="MB107" s="48"/>
      <c r="MC107" s="48"/>
      <c r="MD107" s="48"/>
      <c r="ME107" s="48"/>
      <c r="MF107" s="48"/>
      <c r="MG107" s="48"/>
      <c r="MH107" s="48"/>
      <c r="MI107" s="48"/>
      <c r="MJ107" s="48"/>
      <c r="MK107" s="48"/>
      <c r="ML107" s="48"/>
      <c r="MM107" s="48"/>
      <c r="MN107" s="48"/>
      <c r="MO107" s="48"/>
      <c r="MP107" s="48"/>
      <c r="MQ107" s="48"/>
      <c r="MR107" s="48"/>
      <c r="MS107" s="48"/>
      <c r="MT107" s="48"/>
      <c r="MU107" s="48"/>
      <c r="MV107" s="48"/>
      <c r="MW107" s="48"/>
      <c r="MX107" s="48"/>
      <c r="MY107" s="48"/>
      <c r="MZ107" s="48"/>
      <c r="NA107" s="48"/>
      <c r="NB107" s="48"/>
      <c r="NC107" s="48"/>
      <c r="ND107" s="48"/>
      <c r="NE107" s="48"/>
      <c r="NF107" s="48"/>
      <c r="NG107" s="48"/>
      <c r="NH107" s="48"/>
      <c r="NI107" s="48"/>
      <c r="NJ107" s="48"/>
      <c r="NK107" s="48"/>
      <c r="NL107" s="48"/>
      <c r="NM107" s="48"/>
      <c r="NN107" s="48"/>
      <c r="NO107" s="48"/>
      <c r="NP107" s="48"/>
      <c r="NQ107" s="48"/>
      <c r="NR107" s="48"/>
      <c r="NS107" s="48"/>
      <c r="NT107" s="48"/>
      <c r="NU107" s="48"/>
      <c r="NV107" s="48"/>
      <c r="NW107" s="48"/>
      <c r="NX107" s="48"/>
      <c r="NY107" s="48"/>
      <c r="NZ107" s="48"/>
      <c r="OA107" s="48"/>
      <c r="OB107" s="48"/>
      <c r="OC107" s="48"/>
      <c r="OD107" s="48"/>
      <c r="OE107" s="48"/>
      <c r="OF107" s="48"/>
      <c r="OG107" s="48"/>
      <c r="OH107" s="48"/>
      <c r="OI107" s="48"/>
      <c r="OJ107" s="48"/>
      <c r="OK107" s="48"/>
      <c r="OL107" s="48"/>
      <c r="OM107" s="48"/>
      <c r="ON107" s="48"/>
      <c r="OO107" s="48"/>
      <c r="OP107" s="48"/>
      <c r="OQ107" s="48"/>
      <c r="OR107" s="48"/>
      <c r="OS107" s="48"/>
      <c r="OT107" s="48"/>
      <c r="OU107" s="48"/>
      <c r="OV107" s="48"/>
      <c r="OW107" s="48"/>
      <c r="OX107" s="48"/>
      <c r="OY107" s="48"/>
      <c r="OZ107" s="48"/>
      <c r="PA107" s="48"/>
      <c r="PB107" s="48"/>
      <c r="PC107" s="48"/>
      <c r="PD107" s="48"/>
      <c r="PE107" s="48"/>
      <c r="PF107" s="48"/>
      <c r="PG107" s="48"/>
      <c r="PH107" s="48"/>
      <c r="PI107" s="48"/>
      <c r="PJ107" s="48"/>
      <c r="PK107" s="48"/>
      <c r="PL107" s="48"/>
      <c r="PM107" s="48"/>
      <c r="PN107" s="48"/>
      <c r="PO107" s="48"/>
      <c r="PP107" s="48"/>
      <c r="PQ107" s="48"/>
      <c r="PR107" s="48"/>
      <c r="PS107" s="48"/>
      <c r="PT107" s="48"/>
      <c r="PU107" s="48"/>
      <c r="PV107" s="48"/>
      <c r="PW107" s="48"/>
      <c r="PX107" s="48"/>
      <c r="PY107" s="48"/>
      <c r="PZ107" s="48"/>
      <c r="QA107" s="48"/>
      <c r="QB107" s="48"/>
      <c r="QC107" s="48"/>
      <c r="QD107" s="48"/>
      <c r="QE107" s="48"/>
      <c r="QF107" s="48"/>
      <c r="QG107" s="48"/>
      <c r="QH107" s="48"/>
      <c r="QI107" s="48"/>
      <c r="QJ107" s="48"/>
      <c r="QK107" s="48"/>
      <c r="QL107" s="48"/>
      <c r="QM107" s="48"/>
      <c r="QN107" s="48"/>
      <c r="QO107" s="48"/>
      <c r="QP107" s="48"/>
      <c r="QQ107" s="48"/>
      <c r="QR107" s="48"/>
      <c r="QS107" s="48"/>
      <c r="QT107" s="48"/>
      <c r="QU107" s="48"/>
      <c r="QV107" s="48"/>
      <c r="QW107" s="48"/>
      <c r="QX107" s="48"/>
      <c r="QY107" s="48"/>
      <c r="QZ107" s="48"/>
      <c r="RA107" s="48"/>
      <c r="RB107" s="48"/>
      <c r="RC107" s="48"/>
      <c r="RD107" s="48"/>
      <c r="RE107" s="48"/>
      <c r="RF107" s="48"/>
      <c r="RG107" s="48"/>
      <c r="RH107" s="48"/>
      <c r="RI107" s="48"/>
      <c r="RJ107" s="48"/>
      <c r="RK107" s="48"/>
      <c r="RL107" s="48"/>
      <c r="RM107" s="48"/>
      <c r="RN107" s="48"/>
      <c r="RO107" s="48"/>
      <c r="RP107" s="48"/>
      <c r="RQ107" s="48"/>
      <c r="RR107" s="48"/>
      <c r="RS107" s="48"/>
      <c r="RT107" s="48"/>
      <c r="RU107" s="48"/>
      <c r="RV107" s="48"/>
      <c r="RW107" s="48"/>
      <c r="RX107" s="48"/>
      <c r="RY107" s="48"/>
      <c r="RZ107" s="48"/>
      <c r="SA107" s="48"/>
      <c r="SB107" s="48"/>
      <c r="SC107" s="48"/>
      <c r="SD107" s="48"/>
      <c r="SE107" s="48"/>
      <c r="SF107" s="48"/>
      <c r="SG107" s="48"/>
      <c r="SH107" s="48"/>
      <c r="SI107" s="48"/>
      <c r="SJ107" s="48"/>
      <c r="SK107" s="48"/>
      <c r="SL107" s="48"/>
      <c r="SM107" s="48"/>
      <c r="SN107" s="48"/>
      <c r="SO107" s="48"/>
      <c r="SP107" s="48"/>
      <c r="SQ107" s="48"/>
      <c r="SR107" s="48"/>
      <c r="SS107" s="48"/>
      <c r="ST107" s="48"/>
      <c r="SU107" s="48"/>
      <c r="SV107" s="48"/>
      <c r="SW107" s="48"/>
      <c r="SX107" s="48"/>
      <c r="SY107" s="48"/>
      <c r="SZ107" s="48"/>
      <c r="TA107" s="48"/>
      <c r="TB107" s="48"/>
      <c r="TC107" s="48"/>
      <c r="TD107" s="48"/>
      <c r="TE107" s="48"/>
      <c r="TF107" s="48"/>
      <c r="TG107" s="48"/>
      <c r="TH107" s="48"/>
      <c r="TI107" s="48"/>
      <c r="TJ107" s="48"/>
      <c r="TK107" s="48"/>
      <c r="TL107" s="48"/>
      <c r="TM107" s="48"/>
      <c r="TN107" s="48"/>
      <c r="TO107" s="48"/>
      <c r="TP107" s="48"/>
      <c r="TQ107" s="48"/>
      <c r="TR107" s="48"/>
      <c r="TS107" s="48"/>
      <c r="TT107" s="48"/>
      <c r="TU107" s="48"/>
      <c r="TV107" s="48"/>
      <c r="TW107" s="48"/>
      <c r="TX107" s="48"/>
      <c r="TY107" s="48"/>
      <c r="TZ107" s="48"/>
      <c r="UA107" s="48"/>
      <c r="UB107" s="48"/>
      <c r="UC107" s="48"/>
      <c r="UD107" s="48"/>
      <c r="UE107" s="48"/>
      <c r="UF107" s="48"/>
      <c r="UG107" s="48"/>
      <c r="UH107" s="48"/>
      <c r="UI107" s="48"/>
      <c r="UJ107" s="48"/>
      <c r="UK107" s="48"/>
      <c r="UL107" s="48"/>
      <c r="UM107" s="48"/>
      <c r="UN107" s="48"/>
      <c r="UO107" s="48"/>
      <c r="UP107" s="48"/>
      <c r="UQ107" s="48"/>
      <c r="UR107" s="48"/>
      <c r="US107" s="48"/>
      <c r="UT107" s="48"/>
      <c r="UU107" s="48"/>
      <c r="UV107" s="48"/>
      <c r="UW107" s="48"/>
      <c r="UX107" s="48"/>
      <c r="UY107" s="48"/>
      <c r="UZ107" s="48"/>
      <c r="VA107" s="48"/>
      <c r="VB107" s="48"/>
      <c r="VC107" s="48"/>
      <c r="VD107" s="48"/>
      <c r="VE107" s="48"/>
      <c r="VF107" s="48"/>
      <c r="VG107" s="48"/>
      <c r="VH107" s="48"/>
      <c r="VI107" s="48"/>
      <c r="VJ107" s="48"/>
      <c r="VK107" s="48"/>
      <c r="VL107" s="48"/>
      <c r="VM107" s="48"/>
      <c r="VN107" s="48"/>
      <c r="VO107" s="48"/>
      <c r="VP107" s="48"/>
      <c r="VQ107" s="48"/>
      <c r="VR107" s="48"/>
      <c r="VS107" s="48"/>
      <c r="VT107" s="48"/>
      <c r="VU107" s="48"/>
      <c r="VV107" s="48"/>
      <c r="VW107" s="48"/>
      <c r="VX107" s="48"/>
      <c r="VY107" s="48"/>
      <c r="VZ107" s="48"/>
      <c r="WA107" s="48"/>
      <c r="WB107" s="48"/>
      <c r="WC107" s="48"/>
      <c r="WD107" s="48"/>
      <c r="WE107" s="48"/>
      <c r="WF107" s="48"/>
      <c r="WG107" s="48"/>
      <c r="WH107" s="48"/>
      <c r="WI107" s="48"/>
      <c r="WJ107" s="48"/>
      <c r="WK107" s="48"/>
      <c r="WL107" s="48"/>
      <c r="WM107" s="48"/>
      <c r="WN107" s="48"/>
      <c r="WO107" s="48"/>
      <c r="WP107" s="48"/>
      <c r="WQ107" s="48"/>
      <c r="WR107" s="48"/>
      <c r="WS107" s="48"/>
      <c r="WT107" s="48"/>
      <c r="WU107" s="48"/>
      <c r="WV107" s="48"/>
      <c r="WW107" s="48"/>
      <c r="WX107" s="48"/>
      <c r="WY107" s="48"/>
      <c r="WZ107" s="48"/>
      <c r="XA107" s="48"/>
      <c r="XB107" s="48"/>
      <c r="XC107" s="48"/>
      <c r="XD107" s="48"/>
      <c r="XE107" s="48"/>
      <c r="XF107" s="48"/>
      <c r="XG107" s="48"/>
      <c r="XH107" s="48"/>
      <c r="XI107" s="48"/>
      <c r="XJ107" s="48"/>
      <c r="XK107" s="48"/>
      <c r="XL107" s="48"/>
      <c r="XM107" s="48"/>
      <c r="XN107" s="48"/>
      <c r="XO107" s="48"/>
      <c r="XP107" s="48"/>
      <c r="XQ107" s="48"/>
      <c r="XR107" s="48"/>
      <c r="XS107" s="48"/>
      <c r="XT107" s="48"/>
      <c r="XU107" s="48"/>
      <c r="XV107" s="48"/>
      <c r="XW107" s="48"/>
      <c r="XX107" s="48"/>
      <c r="XY107" s="48"/>
      <c r="XZ107" s="48"/>
      <c r="YA107" s="48"/>
      <c r="YB107" s="48"/>
      <c r="YC107" s="48"/>
      <c r="YD107" s="48"/>
      <c r="YE107" s="48"/>
      <c r="YF107" s="48"/>
      <c r="YG107" s="48"/>
      <c r="YH107" s="48"/>
      <c r="YI107" s="48"/>
      <c r="YJ107" s="48"/>
      <c r="YK107" s="48"/>
      <c r="YL107" s="48"/>
      <c r="YM107" s="48"/>
      <c r="YN107" s="48"/>
      <c r="YO107" s="48"/>
      <c r="YP107" s="48"/>
      <c r="YQ107" s="48"/>
      <c r="YR107" s="48"/>
      <c r="YS107" s="48"/>
      <c r="YT107" s="48"/>
      <c r="YU107" s="48"/>
      <c r="YV107" s="48"/>
      <c r="YW107" s="48"/>
      <c r="YX107" s="48"/>
      <c r="YY107" s="48"/>
      <c r="YZ107" s="48"/>
      <c r="ZA107" s="48"/>
      <c r="ZB107" s="48"/>
      <c r="ZC107" s="48"/>
      <c r="ZD107" s="48"/>
      <c r="ZE107" s="48"/>
      <c r="ZF107" s="48"/>
      <c r="ZG107" s="48"/>
      <c r="ZH107" s="48"/>
      <c r="ZI107" s="48"/>
      <c r="ZJ107" s="48"/>
      <c r="ZK107" s="48"/>
      <c r="ZL107" s="48"/>
      <c r="ZM107" s="48"/>
      <c r="ZN107" s="48"/>
      <c r="ZO107" s="48"/>
      <c r="ZP107" s="48"/>
      <c r="ZQ107" s="48"/>
      <c r="ZR107" s="48"/>
      <c r="ZS107" s="48"/>
      <c r="ZT107" s="48"/>
      <c r="ZU107" s="48"/>
      <c r="ZV107" s="48"/>
      <c r="ZW107" s="48"/>
      <c r="ZX107" s="48"/>
      <c r="ZY107" s="48"/>
      <c r="ZZ107" s="48"/>
      <c r="AAA107" s="48"/>
      <c r="AAB107" s="48"/>
      <c r="AAC107" s="48"/>
      <c r="AAD107" s="48"/>
      <c r="AAE107" s="48"/>
      <c r="AAF107" s="48"/>
      <c r="AAG107" s="48"/>
      <c r="AAH107" s="48"/>
      <c r="AAI107" s="48"/>
      <c r="AAJ107" s="48"/>
      <c r="AAK107" s="48"/>
      <c r="AAL107" s="48"/>
      <c r="AAM107" s="48"/>
      <c r="AAN107" s="48"/>
      <c r="AAO107" s="48"/>
      <c r="AAP107" s="48"/>
      <c r="AAQ107" s="48"/>
      <c r="AAR107" s="48"/>
      <c r="AAS107" s="48"/>
      <c r="AAT107" s="48"/>
      <c r="AAU107" s="48"/>
      <c r="AAV107" s="48"/>
      <c r="AAW107" s="48"/>
      <c r="AAX107" s="48"/>
      <c r="AAY107" s="48"/>
      <c r="AAZ107" s="48"/>
      <c r="ABA107" s="48"/>
      <c r="ABB107" s="48"/>
      <c r="ABC107" s="48"/>
      <c r="ABD107" s="48"/>
      <c r="ABE107" s="48"/>
      <c r="ABF107" s="48"/>
      <c r="ABG107" s="48"/>
      <c r="ABH107" s="48"/>
      <c r="ABI107" s="48"/>
      <c r="ABJ107" s="48"/>
      <c r="ABK107" s="48"/>
      <c r="ABL107" s="48"/>
      <c r="ABM107" s="48"/>
      <c r="ABN107" s="48"/>
      <c r="ABO107" s="48"/>
      <c r="ABP107" s="48"/>
      <c r="ABQ107" s="48"/>
      <c r="ABR107" s="48"/>
      <c r="ABS107" s="48"/>
      <c r="ABT107" s="48"/>
      <c r="ABU107" s="48"/>
      <c r="ABV107" s="48"/>
      <c r="ABW107" s="48"/>
      <c r="ABX107" s="48"/>
      <c r="ABY107" s="48"/>
      <c r="ABZ107" s="48"/>
      <c r="ACA107" s="48"/>
      <c r="ACB107" s="48"/>
      <c r="ACC107" s="48"/>
      <c r="ACD107" s="48"/>
      <c r="ACE107" s="48"/>
      <c r="ACF107" s="48"/>
      <c r="ACG107" s="48"/>
      <c r="ACH107" s="48"/>
      <c r="ACI107" s="48"/>
      <c r="ACJ107" s="48"/>
      <c r="ACK107" s="48"/>
      <c r="ACL107" s="48"/>
      <c r="ACM107" s="48"/>
      <c r="ACN107" s="48"/>
      <c r="ACO107" s="48"/>
      <c r="ACP107" s="48"/>
      <c r="ACQ107" s="48"/>
      <c r="ACR107" s="48"/>
      <c r="ACS107" s="48"/>
      <c r="ACT107" s="48"/>
      <c r="ACU107" s="48"/>
      <c r="ACV107" s="48"/>
      <c r="ACW107" s="48"/>
      <c r="ACX107" s="48"/>
      <c r="ACY107" s="48"/>
      <c r="ACZ107" s="48"/>
      <c r="ADA107" s="48"/>
      <c r="ADB107" s="48"/>
      <c r="ADC107" s="48"/>
      <c r="ADD107" s="48"/>
      <c r="ADE107" s="48"/>
      <c r="ADF107" s="48"/>
      <c r="ADG107" s="48"/>
      <c r="ADH107" s="48"/>
      <c r="ADI107" s="48"/>
      <c r="ADJ107" s="48"/>
      <c r="ADK107" s="48"/>
      <c r="ADL107" s="48"/>
      <c r="ADM107" s="48"/>
      <c r="ADN107" s="48"/>
      <c r="ADO107" s="48"/>
      <c r="ADP107" s="48"/>
      <c r="ADQ107" s="48"/>
      <c r="ADR107" s="48"/>
      <c r="ADS107" s="48"/>
      <c r="ADT107" s="48"/>
      <c r="ADU107" s="48"/>
      <c r="ADV107" s="48"/>
      <c r="ADW107" s="48"/>
      <c r="ADX107" s="48"/>
      <c r="ADY107" s="48"/>
      <c r="ADZ107" s="48"/>
      <c r="AEA107" s="48"/>
      <c r="AEB107" s="48"/>
      <c r="AEC107" s="48"/>
      <c r="AED107" s="48"/>
      <c r="AEE107" s="48"/>
      <c r="AEF107" s="48"/>
      <c r="AEG107" s="48"/>
      <c r="AEH107" s="48"/>
      <c r="AEI107" s="48"/>
      <c r="AEJ107" s="48"/>
      <c r="AEK107" s="48"/>
      <c r="AEL107" s="48"/>
      <c r="AEM107" s="48"/>
      <c r="AEN107" s="48"/>
      <c r="AEO107" s="48"/>
      <c r="AEP107" s="48"/>
      <c r="AEQ107" s="48"/>
      <c r="AER107" s="48"/>
      <c r="AES107" s="48"/>
      <c r="AET107" s="48"/>
      <c r="AEU107" s="48"/>
      <c r="AEV107" s="48"/>
      <c r="AEW107" s="48"/>
      <c r="AEX107" s="48"/>
      <c r="AEY107" s="48"/>
      <c r="AEZ107" s="48"/>
      <c r="AFA107" s="48"/>
      <c r="AFB107" s="48"/>
      <c r="AFC107" s="48"/>
      <c r="AFD107" s="48"/>
      <c r="AFE107" s="48"/>
      <c r="AFF107" s="48"/>
      <c r="AFG107" s="48"/>
      <c r="AFH107" s="48"/>
      <c r="AFI107" s="48"/>
      <c r="AFJ107" s="48"/>
      <c r="AFK107" s="48"/>
      <c r="AFL107" s="48"/>
      <c r="AFM107" s="48"/>
      <c r="AFN107" s="48"/>
      <c r="AFO107" s="48"/>
      <c r="AFP107" s="48"/>
      <c r="AFQ107" s="48"/>
      <c r="AFR107" s="48"/>
      <c r="AFS107" s="48"/>
      <c r="AFT107" s="48"/>
      <c r="AFU107" s="48"/>
      <c r="AFV107" s="48"/>
      <c r="AFW107" s="48"/>
      <c r="AFX107" s="48"/>
      <c r="AFY107" s="48"/>
      <c r="AFZ107" s="48"/>
      <c r="AGA107" s="48"/>
      <c r="AGB107" s="48"/>
      <c r="AGC107" s="48"/>
      <c r="AGD107" s="48"/>
      <c r="AGE107" s="48"/>
      <c r="AGF107" s="48"/>
      <c r="AGG107" s="48"/>
      <c r="AGH107" s="48"/>
      <c r="AGI107" s="48"/>
      <c r="AGJ107" s="48"/>
      <c r="AGK107" s="48"/>
      <c r="AGL107" s="48"/>
      <c r="AGM107" s="48"/>
      <c r="AGN107" s="48"/>
      <c r="AGO107" s="48"/>
      <c r="AGP107" s="48"/>
      <c r="AGQ107" s="48"/>
      <c r="AGR107" s="48"/>
      <c r="AGS107" s="48"/>
      <c r="AGT107" s="48"/>
      <c r="AGU107" s="48"/>
      <c r="AGV107" s="48"/>
      <c r="AGW107" s="48"/>
      <c r="AGX107" s="48"/>
      <c r="AGY107" s="48"/>
      <c r="AGZ107" s="48"/>
      <c r="AHA107" s="48"/>
      <c r="AHB107" s="48"/>
      <c r="AHC107" s="48"/>
      <c r="AHD107" s="48"/>
      <c r="AHE107" s="48"/>
      <c r="AHF107" s="48"/>
      <c r="AHG107" s="48"/>
      <c r="AHH107" s="48"/>
      <c r="AHI107" s="48"/>
      <c r="AHJ107" s="48"/>
      <c r="AHK107" s="48"/>
      <c r="AHL107" s="48"/>
      <c r="AHM107" s="48"/>
      <c r="AHN107" s="48"/>
      <c r="AHO107" s="48"/>
      <c r="AHP107" s="48"/>
      <c r="AHQ107" s="48"/>
      <c r="AHR107" s="48"/>
      <c r="AHS107" s="48"/>
      <c r="AHT107" s="48"/>
      <c r="AHU107" s="48"/>
      <c r="AHV107" s="48"/>
      <c r="AHW107" s="48"/>
      <c r="AHX107" s="48"/>
      <c r="AHY107" s="48"/>
      <c r="AHZ107" s="48"/>
      <c r="AIA107" s="48"/>
      <c r="AIB107" s="48"/>
      <c r="AIC107" s="48"/>
      <c r="AID107" s="48"/>
      <c r="AIE107" s="48"/>
      <c r="AIF107" s="48"/>
      <c r="AIG107" s="48"/>
      <c r="AIH107" s="48"/>
      <c r="AII107" s="48"/>
      <c r="AIJ107" s="48"/>
      <c r="AIK107" s="48"/>
      <c r="AIL107" s="48"/>
      <c r="AIM107" s="48"/>
      <c r="AIN107" s="48"/>
      <c r="AIO107" s="48"/>
      <c r="AIP107" s="48"/>
      <c r="AIQ107" s="48"/>
      <c r="AIR107" s="48"/>
      <c r="AIS107" s="48"/>
      <c r="AIT107" s="48"/>
      <c r="AIU107" s="48"/>
      <c r="AIV107" s="48"/>
      <c r="AIW107" s="48"/>
      <c r="AIX107" s="48"/>
      <c r="AIY107" s="48"/>
      <c r="AIZ107" s="48"/>
      <c r="AJA107" s="48"/>
      <c r="AJB107" s="48"/>
      <c r="AJC107" s="48"/>
      <c r="AJD107" s="48"/>
      <c r="AJE107" s="48"/>
      <c r="AJF107" s="48"/>
      <c r="AJG107" s="48"/>
      <c r="AJH107" s="48"/>
      <c r="AJI107" s="48"/>
      <c r="AJJ107" s="48"/>
      <c r="AJK107" s="48"/>
      <c r="AJL107" s="48"/>
      <c r="AJM107" s="48"/>
      <c r="AJN107" s="48"/>
      <c r="AJO107" s="48"/>
      <c r="AJP107" s="48"/>
      <c r="AJQ107" s="48"/>
      <c r="AJR107" s="48"/>
      <c r="AJS107" s="48"/>
      <c r="AJT107" s="48"/>
      <c r="AJU107" s="48"/>
      <c r="AJV107" s="48"/>
      <c r="AJW107" s="48"/>
      <c r="AJX107" s="48"/>
      <c r="AJY107" s="48"/>
      <c r="AJZ107" s="48"/>
      <c r="AKA107" s="48"/>
      <c r="AKB107" s="48"/>
      <c r="AKC107" s="48"/>
      <c r="AKD107" s="48"/>
      <c r="AKE107" s="48"/>
      <c r="AKF107" s="48"/>
      <c r="AKG107" s="48"/>
      <c r="AKH107" s="48"/>
      <c r="AKI107" s="48"/>
      <c r="AKJ107" s="48"/>
      <c r="AKK107" s="48"/>
      <c r="AKL107" s="48"/>
      <c r="AKM107" s="48"/>
      <c r="AKN107" s="48"/>
      <c r="AKO107" s="48"/>
      <c r="AKP107" s="48"/>
      <c r="AKQ107" s="48"/>
      <c r="AKR107" s="48"/>
      <c r="AKS107" s="48"/>
      <c r="AKT107" s="48"/>
      <c r="AKU107" s="48"/>
      <c r="AKV107" s="48"/>
      <c r="AKW107" s="48"/>
      <c r="AKX107" s="48"/>
      <c r="AKY107" s="48"/>
      <c r="AKZ107" s="48"/>
      <c r="ALA107" s="48"/>
      <c r="ALB107" s="48"/>
      <c r="ALC107" s="48"/>
      <c r="ALD107" s="48"/>
      <c r="ALE107" s="48"/>
      <c r="ALF107" s="48"/>
      <c r="ALG107" s="48"/>
      <c r="ALH107" s="48"/>
      <c r="ALI107" s="48"/>
      <c r="ALJ107" s="48"/>
      <c r="ALK107" s="48"/>
      <c r="ALL107" s="48"/>
      <c r="ALM107" s="48"/>
      <c r="ALN107" s="48"/>
      <c r="ALO107" s="48"/>
      <c r="ALP107" s="48"/>
      <c r="ALQ107" s="48"/>
      <c r="ALR107" s="48"/>
      <c r="ALS107" s="48"/>
      <c r="ALT107" s="48"/>
      <c r="ALU107" s="48"/>
      <c r="ALV107" s="48"/>
      <c r="ALW107" s="48"/>
      <c r="ALX107" s="48"/>
      <c r="ALY107" s="48"/>
      <c r="ALZ107" s="48"/>
      <c r="AMA107" s="48"/>
      <c r="AMB107" s="48"/>
      <c r="AMC107" s="48"/>
      <c r="AMD107" s="48"/>
      <c r="AME107" s="48"/>
      <c r="AMF107" s="48"/>
      <c r="AMG107" s="48"/>
      <c r="AMH107" s="48"/>
      <c r="AMI107" s="48"/>
      <c r="AMJ107" s="48"/>
      <c r="AMK107" s="48"/>
    </row>
    <row r="108" spans="1:1025" s="49" customFormat="1" ht="14.25" customHeight="1">
      <c r="A108" s="223" t="s">
        <v>21</v>
      </c>
      <c r="B108" s="334" t="s">
        <v>230</v>
      </c>
      <c r="C108" s="335"/>
      <c r="D108" s="335"/>
      <c r="E108" s="335"/>
      <c r="F108" s="336"/>
      <c r="G108" s="189">
        <f>ROUND(((5/30)/12)*($G$99),2)</f>
        <v>73.34</v>
      </c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8"/>
      <c r="JO108" s="48"/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  <c r="KO108" s="48"/>
      <c r="KP108" s="48"/>
      <c r="KQ108" s="48"/>
      <c r="KR108" s="48"/>
      <c r="KS108" s="48"/>
      <c r="KT108" s="48"/>
      <c r="KU108" s="48"/>
      <c r="KV108" s="48"/>
      <c r="KW108" s="48"/>
      <c r="KX108" s="48"/>
      <c r="KY108" s="48"/>
      <c r="KZ108" s="48"/>
      <c r="LA108" s="48"/>
      <c r="LB108" s="48"/>
      <c r="LC108" s="48"/>
      <c r="LD108" s="48"/>
      <c r="LE108" s="48"/>
      <c r="LF108" s="48"/>
      <c r="LG108" s="48"/>
      <c r="LH108" s="48"/>
      <c r="LI108" s="48"/>
      <c r="LJ108" s="48"/>
      <c r="LK108" s="48"/>
      <c r="LL108" s="48"/>
      <c r="LM108" s="48"/>
      <c r="LN108" s="48"/>
      <c r="LO108" s="48"/>
      <c r="LP108" s="48"/>
      <c r="LQ108" s="48"/>
      <c r="LR108" s="48"/>
      <c r="LS108" s="48"/>
      <c r="LT108" s="48"/>
      <c r="LU108" s="48"/>
      <c r="LV108" s="48"/>
      <c r="LW108" s="48"/>
      <c r="LX108" s="48"/>
      <c r="LY108" s="48"/>
      <c r="LZ108" s="48"/>
      <c r="MA108" s="48"/>
      <c r="MB108" s="48"/>
      <c r="MC108" s="48"/>
      <c r="MD108" s="48"/>
      <c r="ME108" s="48"/>
      <c r="MF108" s="48"/>
      <c r="MG108" s="48"/>
      <c r="MH108" s="48"/>
      <c r="MI108" s="48"/>
      <c r="MJ108" s="48"/>
      <c r="MK108" s="48"/>
      <c r="ML108" s="48"/>
      <c r="MM108" s="48"/>
      <c r="MN108" s="48"/>
      <c r="MO108" s="48"/>
      <c r="MP108" s="48"/>
      <c r="MQ108" s="48"/>
      <c r="MR108" s="48"/>
      <c r="MS108" s="48"/>
      <c r="MT108" s="48"/>
      <c r="MU108" s="48"/>
      <c r="MV108" s="48"/>
      <c r="MW108" s="48"/>
      <c r="MX108" s="48"/>
      <c r="MY108" s="48"/>
      <c r="MZ108" s="48"/>
      <c r="NA108" s="48"/>
      <c r="NB108" s="48"/>
      <c r="NC108" s="48"/>
      <c r="ND108" s="48"/>
      <c r="NE108" s="48"/>
      <c r="NF108" s="48"/>
      <c r="NG108" s="48"/>
      <c r="NH108" s="48"/>
      <c r="NI108" s="48"/>
      <c r="NJ108" s="48"/>
      <c r="NK108" s="48"/>
      <c r="NL108" s="48"/>
      <c r="NM108" s="48"/>
      <c r="NN108" s="48"/>
      <c r="NO108" s="48"/>
      <c r="NP108" s="48"/>
      <c r="NQ108" s="48"/>
      <c r="NR108" s="48"/>
      <c r="NS108" s="48"/>
      <c r="NT108" s="48"/>
      <c r="NU108" s="48"/>
      <c r="NV108" s="48"/>
      <c r="NW108" s="48"/>
      <c r="NX108" s="48"/>
      <c r="NY108" s="48"/>
      <c r="NZ108" s="48"/>
      <c r="OA108" s="48"/>
      <c r="OB108" s="48"/>
      <c r="OC108" s="48"/>
      <c r="OD108" s="48"/>
      <c r="OE108" s="48"/>
      <c r="OF108" s="48"/>
      <c r="OG108" s="48"/>
      <c r="OH108" s="48"/>
      <c r="OI108" s="48"/>
      <c r="OJ108" s="48"/>
      <c r="OK108" s="48"/>
      <c r="OL108" s="48"/>
      <c r="OM108" s="48"/>
      <c r="ON108" s="48"/>
      <c r="OO108" s="48"/>
      <c r="OP108" s="48"/>
      <c r="OQ108" s="48"/>
      <c r="OR108" s="48"/>
      <c r="OS108" s="48"/>
      <c r="OT108" s="48"/>
      <c r="OU108" s="48"/>
      <c r="OV108" s="48"/>
      <c r="OW108" s="48"/>
      <c r="OX108" s="48"/>
      <c r="OY108" s="48"/>
      <c r="OZ108" s="48"/>
      <c r="PA108" s="48"/>
      <c r="PB108" s="48"/>
      <c r="PC108" s="48"/>
      <c r="PD108" s="48"/>
      <c r="PE108" s="48"/>
      <c r="PF108" s="48"/>
      <c r="PG108" s="48"/>
      <c r="PH108" s="48"/>
      <c r="PI108" s="48"/>
      <c r="PJ108" s="48"/>
      <c r="PK108" s="48"/>
      <c r="PL108" s="48"/>
      <c r="PM108" s="48"/>
      <c r="PN108" s="48"/>
      <c r="PO108" s="48"/>
      <c r="PP108" s="48"/>
      <c r="PQ108" s="48"/>
      <c r="PR108" s="48"/>
      <c r="PS108" s="48"/>
      <c r="PT108" s="48"/>
      <c r="PU108" s="48"/>
      <c r="PV108" s="48"/>
      <c r="PW108" s="48"/>
      <c r="PX108" s="48"/>
      <c r="PY108" s="48"/>
      <c r="PZ108" s="48"/>
      <c r="QA108" s="48"/>
      <c r="QB108" s="48"/>
      <c r="QC108" s="48"/>
      <c r="QD108" s="48"/>
      <c r="QE108" s="48"/>
      <c r="QF108" s="48"/>
      <c r="QG108" s="48"/>
      <c r="QH108" s="48"/>
      <c r="QI108" s="48"/>
      <c r="QJ108" s="48"/>
      <c r="QK108" s="48"/>
      <c r="QL108" s="48"/>
      <c r="QM108" s="48"/>
      <c r="QN108" s="48"/>
      <c r="QO108" s="48"/>
      <c r="QP108" s="48"/>
      <c r="QQ108" s="48"/>
      <c r="QR108" s="48"/>
      <c r="QS108" s="48"/>
      <c r="QT108" s="48"/>
      <c r="QU108" s="48"/>
      <c r="QV108" s="48"/>
      <c r="QW108" s="48"/>
      <c r="QX108" s="48"/>
      <c r="QY108" s="48"/>
      <c r="QZ108" s="48"/>
      <c r="RA108" s="48"/>
      <c r="RB108" s="48"/>
      <c r="RC108" s="48"/>
      <c r="RD108" s="48"/>
      <c r="RE108" s="48"/>
      <c r="RF108" s="48"/>
      <c r="RG108" s="48"/>
      <c r="RH108" s="48"/>
      <c r="RI108" s="48"/>
      <c r="RJ108" s="48"/>
      <c r="RK108" s="48"/>
      <c r="RL108" s="48"/>
      <c r="RM108" s="48"/>
      <c r="RN108" s="48"/>
      <c r="RO108" s="48"/>
      <c r="RP108" s="48"/>
      <c r="RQ108" s="48"/>
      <c r="RR108" s="48"/>
      <c r="RS108" s="48"/>
      <c r="RT108" s="48"/>
      <c r="RU108" s="48"/>
      <c r="RV108" s="48"/>
      <c r="RW108" s="48"/>
      <c r="RX108" s="48"/>
      <c r="RY108" s="48"/>
      <c r="RZ108" s="48"/>
      <c r="SA108" s="48"/>
      <c r="SB108" s="48"/>
      <c r="SC108" s="48"/>
      <c r="SD108" s="48"/>
      <c r="SE108" s="48"/>
      <c r="SF108" s="48"/>
      <c r="SG108" s="48"/>
      <c r="SH108" s="48"/>
      <c r="SI108" s="48"/>
      <c r="SJ108" s="48"/>
      <c r="SK108" s="48"/>
      <c r="SL108" s="48"/>
      <c r="SM108" s="48"/>
      <c r="SN108" s="48"/>
      <c r="SO108" s="48"/>
      <c r="SP108" s="48"/>
      <c r="SQ108" s="48"/>
      <c r="SR108" s="48"/>
      <c r="SS108" s="48"/>
      <c r="ST108" s="48"/>
      <c r="SU108" s="48"/>
      <c r="SV108" s="48"/>
      <c r="SW108" s="48"/>
      <c r="SX108" s="48"/>
      <c r="SY108" s="48"/>
      <c r="SZ108" s="48"/>
      <c r="TA108" s="48"/>
      <c r="TB108" s="48"/>
      <c r="TC108" s="48"/>
      <c r="TD108" s="48"/>
      <c r="TE108" s="48"/>
      <c r="TF108" s="48"/>
      <c r="TG108" s="48"/>
      <c r="TH108" s="48"/>
      <c r="TI108" s="48"/>
      <c r="TJ108" s="48"/>
      <c r="TK108" s="48"/>
      <c r="TL108" s="48"/>
      <c r="TM108" s="48"/>
      <c r="TN108" s="48"/>
      <c r="TO108" s="48"/>
      <c r="TP108" s="48"/>
      <c r="TQ108" s="48"/>
      <c r="TR108" s="48"/>
      <c r="TS108" s="48"/>
      <c r="TT108" s="48"/>
      <c r="TU108" s="48"/>
      <c r="TV108" s="48"/>
      <c r="TW108" s="48"/>
      <c r="TX108" s="48"/>
      <c r="TY108" s="48"/>
      <c r="TZ108" s="48"/>
      <c r="UA108" s="48"/>
      <c r="UB108" s="48"/>
      <c r="UC108" s="48"/>
      <c r="UD108" s="48"/>
      <c r="UE108" s="48"/>
      <c r="UF108" s="48"/>
      <c r="UG108" s="48"/>
      <c r="UH108" s="48"/>
      <c r="UI108" s="48"/>
      <c r="UJ108" s="48"/>
      <c r="UK108" s="48"/>
      <c r="UL108" s="48"/>
      <c r="UM108" s="48"/>
      <c r="UN108" s="48"/>
      <c r="UO108" s="48"/>
      <c r="UP108" s="48"/>
      <c r="UQ108" s="48"/>
      <c r="UR108" s="48"/>
      <c r="US108" s="48"/>
      <c r="UT108" s="48"/>
      <c r="UU108" s="48"/>
      <c r="UV108" s="48"/>
      <c r="UW108" s="48"/>
      <c r="UX108" s="48"/>
      <c r="UY108" s="48"/>
      <c r="UZ108" s="48"/>
      <c r="VA108" s="48"/>
      <c r="VB108" s="48"/>
      <c r="VC108" s="48"/>
      <c r="VD108" s="48"/>
      <c r="VE108" s="48"/>
      <c r="VF108" s="48"/>
      <c r="VG108" s="48"/>
      <c r="VH108" s="48"/>
      <c r="VI108" s="48"/>
      <c r="VJ108" s="48"/>
      <c r="VK108" s="48"/>
      <c r="VL108" s="48"/>
      <c r="VM108" s="48"/>
      <c r="VN108" s="48"/>
      <c r="VO108" s="48"/>
      <c r="VP108" s="48"/>
      <c r="VQ108" s="48"/>
      <c r="VR108" s="48"/>
      <c r="VS108" s="48"/>
      <c r="VT108" s="48"/>
      <c r="VU108" s="48"/>
      <c r="VV108" s="48"/>
      <c r="VW108" s="48"/>
      <c r="VX108" s="48"/>
      <c r="VY108" s="48"/>
      <c r="VZ108" s="48"/>
      <c r="WA108" s="48"/>
      <c r="WB108" s="48"/>
      <c r="WC108" s="48"/>
      <c r="WD108" s="48"/>
      <c r="WE108" s="48"/>
      <c r="WF108" s="48"/>
      <c r="WG108" s="48"/>
      <c r="WH108" s="48"/>
      <c r="WI108" s="48"/>
      <c r="WJ108" s="48"/>
      <c r="WK108" s="48"/>
      <c r="WL108" s="48"/>
      <c r="WM108" s="48"/>
      <c r="WN108" s="48"/>
      <c r="WO108" s="48"/>
      <c r="WP108" s="48"/>
      <c r="WQ108" s="48"/>
      <c r="WR108" s="48"/>
      <c r="WS108" s="48"/>
      <c r="WT108" s="48"/>
      <c r="WU108" s="48"/>
      <c r="WV108" s="48"/>
      <c r="WW108" s="48"/>
      <c r="WX108" s="48"/>
      <c r="WY108" s="48"/>
      <c r="WZ108" s="48"/>
      <c r="XA108" s="48"/>
      <c r="XB108" s="48"/>
      <c r="XC108" s="48"/>
      <c r="XD108" s="48"/>
      <c r="XE108" s="48"/>
      <c r="XF108" s="48"/>
      <c r="XG108" s="48"/>
      <c r="XH108" s="48"/>
      <c r="XI108" s="48"/>
      <c r="XJ108" s="48"/>
      <c r="XK108" s="48"/>
      <c r="XL108" s="48"/>
      <c r="XM108" s="48"/>
      <c r="XN108" s="48"/>
      <c r="XO108" s="48"/>
      <c r="XP108" s="48"/>
      <c r="XQ108" s="48"/>
      <c r="XR108" s="48"/>
      <c r="XS108" s="48"/>
      <c r="XT108" s="48"/>
      <c r="XU108" s="48"/>
      <c r="XV108" s="48"/>
      <c r="XW108" s="48"/>
      <c r="XX108" s="48"/>
      <c r="XY108" s="48"/>
      <c r="XZ108" s="48"/>
      <c r="YA108" s="48"/>
      <c r="YB108" s="48"/>
      <c r="YC108" s="48"/>
      <c r="YD108" s="48"/>
      <c r="YE108" s="48"/>
      <c r="YF108" s="48"/>
      <c r="YG108" s="48"/>
      <c r="YH108" s="48"/>
      <c r="YI108" s="48"/>
      <c r="YJ108" s="48"/>
      <c r="YK108" s="48"/>
      <c r="YL108" s="48"/>
      <c r="YM108" s="48"/>
      <c r="YN108" s="48"/>
      <c r="YO108" s="48"/>
      <c r="YP108" s="48"/>
      <c r="YQ108" s="48"/>
      <c r="YR108" s="48"/>
      <c r="YS108" s="48"/>
      <c r="YT108" s="48"/>
      <c r="YU108" s="48"/>
      <c r="YV108" s="48"/>
      <c r="YW108" s="48"/>
      <c r="YX108" s="48"/>
      <c r="YY108" s="48"/>
      <c r="YZ108" s="48"/>
      <c r="ZA108" s="48"/>
      <c r="ZB108" s="48"/>
      <c r="ZC108" s="48"/>
      <c r="ZD108" s="48"/>
      <c r="ZE108" s="48"/>
      <c r="ZF108" s="48"/>
      <c r="ZG108" s="48"/>
      <c r="ZH108" s="48"/>
      <c r="ZI108" s="48"/>
      <c r="ZJ108" s="48"/>
      <c r="ZK108" s="48"/>
      <c r="ZL108" s="48"/>
      <c r="ZM108" s="48"/>
      <c r="ZN108" s="48"/>
      <c r="ZO108" s="48"/>
      <c r="ZP108" s="48"/>
      <c r="ZQ108" s="48"/>
      <c r="ZR108" s="48"/>
      <c r="ZS108" s="48"/>
      <c r="ZT108" s="48"/>
      <c r="ZU108" s="48"/>
      <c r="ZV108" s="48"/>
      <c r="ZW108" s="48"/>
      <c r="ZX108" s="48"/>
      <c r="ZY108" s="48"/>
      <c r="ZZ108" s="48"/>
      <c r="AAA108" s="48"/>
      <c r="AAB108" s="48"/>
      <c r="AAC108" s="48"/>
      <c r="AAD108" s="48"/>
      <c r="AAE108" s="48"/>
      <c r="AAF108" s="48"/>
      <c r="AAG108" s="48"/>
      <c r="AAH108" s="48"/>
      <c r="AAI108" s="48"/>
      <c r="AAJ108" s="48"/>
      <c r="AAK108" s="48"/>
      <c r="AAL108" s="48"/>
      <c r="AAM108" s="48"/>
      <c r="AAN108" s="48"/>
      <c r="AAO108" s="48"/>
      <c r="AAP108" s="48"/>
      <c r="AAQ108" s="48"/>
      <c r="AAR108" s="48"/>
      <c r="AAS108" s="48"/>
      <c r="AAT108" s="48"/>
      <c r="AAU108" s="48"/>
      <c r="AAV108" s="48"/>
      <c r="AAW108" s="48"/>
      <c r="AAX108" s="48"/>
      <c r="AAY108" s="48"/>
      <c r="AAZ108" s="48"/>
      <c r="ABA108" s="48"/>
      <c r="ABB108" s="48"/>
      <c r="ABC108" s="48"/>
      <c r="ABD108" s="48"/>
      <c r="ABE108" s="48"/>
      <c r="ABF108" s="48"/>
      <c r="ABG108" s="48"/>
      <c r="ABH108" s="48"/>
      <c r="ABI108" s="48"/>
      <c r="ABJ108" s="48"/>
      <c r="ABK108" s="48"/>
      <c r="ABL108" s="48"/>
      <c r="ABM108" s="48"/>
      <c r="ABN108" s="48"/>
      <c r="ABO108" s="48"/>
      <c r="ABP108" s="48"/>
      <c r="ABQ108" s="48"/>
      <c r="ABR108" s="48"/>
      <c r="ABS108" s="48"/>
      <c r="ABT108" s="48"/>
      <c r="ABU108" s="48"/>
      <c r="ABV108" s="48"/>
      <c r="ABW108" s="48"/>
      <c r="ABX108" s="48"/>
      <c r="ABY108" s="48"/>
      <c r="ABZ108" s="48"/>
      <c r="ACA108" s="48"/>
      <c r="ACB108" s="48"/>
      <c r="ACC108" s="48"/>
      <c r="ACD108" s="48"/>
      <c r="ACE108" s="48"/>
      <c r="ACF108" s="48"/>
      <c r="ACG108" s="48"/>
      <c r="ACH108" s="48"/>
      <c r="ACI108" s="48"/>
      <c r="ACJ108" s="48"/>
      <c r="ACK108" s="48"/>
      <c r="ACL108" s="48"/>
      <c r="ACM108" s="48"/>
      <c r="ACN108" s="48"/>
      <c r="ACO108" s="48"/>
      <c r="ACP108" s="48"/>
      <c r="ACQ108" s="48"/>
      <c r="ACR108" s="48"/>
      <c r="ACS108" s="48"/>
      <c r="ACT108" s="48"/>
      <c r="ACU108" s="48"/>
      <c r="ACV108" s="48"/>
      <c r="ACW108" s="48"/>
      <c r="ACX108" s="48"/>
      <c r="ACY108" s="48"/>
      <c r="ACZ108" s="48"/>
      <c r="ADA108" s="48"/>
      <c r="ADB108" s="48"/>
      <c r="ADC108" s="48"/>
      <c r="ADD108" s="48"/>
      <c r="ADE108" s="48"/>
      <c r="ADF108" s="48"/>
      <c r="ADG108" s="48"/>
      <c r="ADH108" s="48"/>
      <c r="ADI108" s="48"/>
      <c r="ADJ108" s="48"/>
      <c r="ADK108" s="48"/>
      <c r="ADL108" s="48"/>
      <c r="ADM108" s="48"/>
      <c r="ADN108" s="48"/>
      <c r="ADO108" s="48"/>
      <c r="ADP108" s="48"/>
      <c r="ADQ108" s="48"/>
      <c r="ADR108" s="48"/>
      <c r="ADS108" s="48"/>
      <c r="ADT108" s="48"/>
      <c r="ADU108" s="48"/>
      <c r="ADV108" s="48"/>
      <c r="ADW108" s="48"/>
      <c r="ADX108" s="48"/>
      <c r="ADY108" s="48"/>
      <c r="ADZ108" s="48"/>
      <c r="AEA108" s="48"/>
      <c r="AEB108" s="48"/>
      <c r="AEC108" s="48"/>
      <c r="AED108" s="48"/>
      <c r="AEE108" s="48"/>
      <c r="AEF108" s="48"/>
      <c r="AEG108" s="48"/>
      <c r="AEH108" s="48"/>
      <c r="AEI108" s="48"/>
      <c r="AEJ108" s="48"/>
      <c r="AEK108" s="48"/>
      <c r="AEL108" s="48"/>
      <c r="AEM108" s="48"/>
      <c r="AEN108" s="48"/>
      <c r="AEO108" s="48"/>
      <c r="AEP108" s="48"/>
      <c r="AEQ108" s="48"/>
      <c r="AER108" s="48"/>
      <c r="AES108" s="48"/>
      <c r="AET108" s="48"/>
      <c r="AEU108" s="48"/>
      <c r="AEV108" s="48"/>
      <c r="AEW108" s="48"/>
      <c r="AEX108" s="48"/>
      <c r="AEY108" s="48"/>
      <c r="AEZ108" s="48"/>
      <c r="AFA108" s="48"/>
      <c r="AFB108" s="48"/>
      <c r="AFC108" s="48"/>
      <c r="AFD108" s="48"/>
      <c r="AFE108" s="48"/>
      <c r="AFF108" s="48"/>
      <c r="AFG108" s="48"/>
      <c r="AFH108" s="48"/>
      <c r="AFI108" s="48"/>
      <c r="AFJ108" s="48"/>
      <c r="AFK108" s="48"/>
      <c r="AFL108" s="48"/>
      <c r="AFM108" s="48"/>
      <c r="AFN108" s="48"/>
      <c r="AFO108" s="48"/>
      <c r="AFP108" s="48"/>
      <c r="AFQ108" s="48"/>
      <c r="AFR108" s="48"/>
      <c r="AFS108" s="48"/>
      <c r="AFT108" s="48"/>
      <c r="AFU108" s="48"/>
      <c r="AFV108" s="48"/>
      <c r="AFW108" s="48"/>
      <c r="AFX108" s="48"/>
      <c r="AFY108" s="48"/>
      <c r="AFZ108" s="48"/>
      <c r="AGA108" s="48"/>
      <c r="AGB108" s="48"/>
      <c r="AGC108" s="48"/>
      <c r="AGD108" s="48"/>
      <c r="AGE108" s="48"/>
      <c r="AGF108" s="48"/>
      <c r="AGG108" s="48"/>
      <c r="AGH108" s="48"/>
      <c r="AGI108" s="48"/>
      <c r="AGJ108" s="48"/>
      <c r="AGK108" s="48"/>
      <c r="AGL108" s="48"/>
      <c r="AGM108" s="48"/>
      <c r="AGN108" s="48"/>
      <c r="AGO108" s="48"/>
      <c r="AGP108" s="48"/>
      <c r="AGQ108" s="48"/>
      <c r="AGR108" s="48"/>
      <c r="AGS108" s="48"/>
      <c r="AGT108" s="48"/>
      <c r="AGU108" s="48"/>
      <c r="AGV108" s="48"/>
      <c r="AGW108" s="48"/>
      <c r="AGX108" s="48"/>
      <c r="AGY108" s="48"/>
      <c r="AGZ108" s="48"/>
      <c r="AHA108" s="48"/>
      <c r="AHB108" s="48"/>
      <c r="AHC108" s="48"/>
      <c r="AHD108" s="48"/>
      <c r="AHE108" s="48"/>
      <c r="AHF108" s="48"/>
      <c r="AHG108" s="48"/>
      <c r="AHH108" s="48"/>
      <c r="AHI108" s="48"/>
      <c r="AHJ108" s="48"/>
      <c r="AHK108" s="48"/>
      <c r="AHL108" s="48"/>
      <c r="AHM108" s="48"/>
      <c r="AHN108" s="48"/>
      <c r="AHO108" s="48"/>
      <c r="AHP108" s="48"/>
      <c r="AHQ108" s="48"/>
      <c r="AHR108" s="48"/>
      <c r="AHS108" s="48"/>
      <c r="AHT108" s="48"/>
      <c r="AHU108" s="48"/>
      <c r="AHV108" s="48"/>
      <c r="AHW108" s="48"/>
      <c r="AHX108" s="48"/>
      <c r="AHY108" s="48"/>
      <c r="AHZ108" s="48"/>
      <c r="AIA108" s="48"/>
      <c r="AIB108" s="48"/>
      <c r="AIC108" s="48"/>
      <c r="AID108" s="48"/>
      <c r="AIE108" s="48"/>
      <c r="AIF108" s="48"/>
      <c r="AIG108" s="48"/>
      <c r="AIH108" s="48"/>
      <c r="AII108" s="48"/>
      <c r="AIJ108" s="48"/>
      <c r="AIK108" s="48"/>
      <c r="AIL108" s="48"/>
      <c r="AIM108" s="48"/>
      <c r="AIN108" s="48"/>
      <c r="AIO108" s="48"/>
      <c r="AIP108" s="48"/>
      <c r="AIQ108" s="48"/>
      <c r="AIR108" s="48"/>
      <c r="AIS108" s="48"/>
      <c r="AIT108" s="48"/>
      <c r="AIU108" s="48"/>
      <c r="AIV108" s="48"/>
      <c r="AIW108" s="48"/>
      <c r="AIX108" s="48"/>
      <c r="AIY108" s="48"/>
      <c r="AIZ108" s="48"/>
      <c r="AJA108" s="48"/>
      <c r="AJB108" s="48"/>
      <c r="AJC108" s="48"/>
      <c r="AJD108" s="48"/>
      <c r="AJE108" s="48"/>
      <c r="AJF108" s="48"/>
      <c r="AJG108" s="48"/>
      <c r="AJH108" s="48"/>
      <c r="AJI108" s="48"/>
      <c r="AJJ108" s="48"/>
      <c r="AJK108" s="48"/>
      <c r="AJL108" s="48"/>
      <c r="AJM108" s="48"/>
      <c r="AJN108" s="48"/>
      <c r="AJO108" s="48"/>
      <c r="AJP108" s="48"/>
      <c r="AJQ108" s="48"/>
      <c r="AJR108" s="48"/>
      <c r="AJS108" s="48"/>
      <c r="AJT108" s="48"/>
      <c r="AJU108" s="48"/>
      <c r="AJV108" s="48"/>
      <c r="AJW108" s="48"/>
      <c r="AJX108" s="48"/>
      <c r="AJY108" s="48"/>
      <c r="AJZ108" s="48"/>
      <c r="AKA108" s="48"/>
      <c r="AKB108" s="48"/>
      <c r="AKC108" s="48"/>
      <c r="AKD108" s="48"/>
      <c r="AKE108" s="48"/>
      <c r="AKF108" s="48"/>
      <c r="AKG108" s="48"/>
      <c r="AKH108" s="48"/>
      <c r="AKI108" s="48"/>
      <c r="AKJ108" s="48"/>
      <c r="AKK108" s="48"/>
      <c r="AKL108" s="48"/>
      <c r="AKM108" s="48"/>
      <c r="AKN108" s="48"/>
      <c r="AKO108" s="48"/>
      <c r="AKP108" s="48"/>
      <c r="AKQ108" s="48"/>
      <c r="AKR108" s="48"/>
      <c r="AKS108" s="48"/>
      <c r="AKT108" s="48"/>
      <c r="AKU108" s="48"/>
      <c r="AKV108" s="48"/>
      <c r="AKW108" s="48"/>
      <c r="AKX108" s="48"/>
      <c r="AKY108" s="48"/>
      <c r="AKZ108" s="48"/>
      <c r="ALA108" s="48"/>
      <c r="ALB108" s="48"/>
      <c r="ALC108" s="48"/>
      <c r="ALD108" s="48"/>
      <c r="ALE108" s="48"/>
      <c r="ALF108" s="48"/>
      <c r="ALG108" s="48"/>
      <c r="ALH108" s="48"/>
      <c r="ALI108" s="48"/>
      <c r="ALJ108" s="48"/>
      <c r="ALK108" s="48"/>
      <c r="ALL108" s="48"/>
      <c r="ALM108" s="48"/>
      <c r="ALN108" s="48"/>
      <c r="ALO108" s="48"/>
      <c r="ALP108" s="48"/>
      <c r="ALQ108" s="48"/>
      <c r="ALR108" s="48"/>
      <c r="ALS108" s="48"/>
      <c r="ALT108" s="48"/>
      <c r="ALU108" s="48"/>
      <c r="ALV108" s="48"/>
      <c r="ALW108" s="48"/>
      <c r="ALX108" s="48"/>
      <c r="ALY108" s="48"/>
      <c r="ALZ108" s="48"/>
      <c r="AMA108" s="48"/>
      <c r="AMB108" s="48"/>
      <c r="AMC108" s="48"/>
      <c r="AMD108" s="48"/>
      <c r="AME108" s="48"/>
      <c r="AMF108" s="48"/>
      <c r="AMG108" s="48"/>
      <c r="AMH108" s="48"/>
      <c r="AMI108" s="48"/>
      <c r="AMJ108" s="48"/>
      <c r="AMK108" s="48"/>
    </row>
    <row r="109" spans="1:1025" s="45" customFormat="1" ht="15.75" customHeight="1">
      <c r="A109" s="337" t="s">
        <v>117</v>
      </c>
      <c r="B109" s="337"/>
      <c r="C109" s="337"/>
      <c r="D109" s="337"/>
      <c r="E109" s="337"/>
      <c r="F109" s="337"/>
      <c r="G109" s="125">
        <f>SUM(G103:G108)</f>
        <v>543.69000000000005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  <c r="ZZ109" s="47"/>
      <c r="AAA109" s="47"/>
      <c r="AAB109" s="47"/>
      <c r="AAC109" s="47"/>
      <c r="AAD109" s="47"/>
      <c r="AAE109" s="47"/>
      <c r="AAF109" s="47"/>
      <c r="AAG109" s="47"/>
      <c r="AAH109" s="47"/>
      <c r="AAI109" s="47"/>
      <c r="AAJ109" s="47"/>
      <c r="AAK109" s="47"/>
      <c r="AAL109" s="47"/>
      <c r="AAM109" s="47"/>
      <c r="AAN109" s="47"/>
      <c r="AAO109" s="47"/>
      <c r="AAP109" s="47"/>
      <c r="AAQ109" s="47"/>
      <c r="AAR109" s="47"/>
      <c r="AAS109" s="47"/>
      <c r="AAT109" s="47"/>
      <c r="AAU109" s="47"/>
      <c r="AAV109" s="47"/>
      <c r="AAW109" s="47"/>
      <c r="AAX109" s="47"/>
      <c r="AAY109" s="47"/>
      <c r="AAZ109" s="47"/>
      <c r="ABA109" s="47"/>
      <c r="ABB109" s="47"/>
      <c r="ABC109" s="47"/>
      <c r="ABD109" s="47"/>
      <c r="ABE109" s="47"/>
      <c r="ABF109" s="47"/>
      <c r="ABG109" s="47"/>
      <c r="ABH109" s="47"/>
      <c r="ABI109" s="47"/>
      <c r="ABJ109" s="47"/>
      <c r="ABK109" s="47"/>
      <c r="ABL109" s="47"/>
      <c r="ABM109" s="47"/>
      <c r="ABN109" s="47"/>
      <c r="ABO109" s="47"/>
      <c r="ABP109" s="47"/>
      <c r="ABQ109" s="47"/>
      <c r="ABR109" s="47"/>
      <c r="ABS109" s="47"/>
      <c r="ABT109" s="47"/>
      <c r="ABU109" s="47"/>
      <c r="ABV109" s="47"/>
      <c r="ABW109" s="47"/>
      <c r="ABX109" s="47"/>
      <c r="ABY109" s="47"/>
      <c r="ABZ109" s="47"/>
      <c r="ACA109" s="47"/>
      <c r="ACB109" s="47"/>
      <c r="ACC109" s="47"/>
      <c r="ACD109" s="47"/>
      <c r="ACE109" s="47"/>
      <c r="ACF109" s="47"/>
      <c r="ACG109" s="47"/>
      <c r="ACH109" s="47"/>
      <c r="ACI109" s="47"/>
      <c r="ACJ109" s="47"/>
      <c r="ACK109" s="47"/>
      <c r="ACL109" s="47"/>
      <c r="ACM109" s="47"/>
      <c r="ACN109" s="47"/>
      <c r="ACO109" s="47"/>
      <c r="ACP109" s="47"/>
      <c r="ACQ109" s="47"/>
      <c r="ACR109" s="47"/>
      <c r="ACS109" s="47"/>
      <c r="ACT109" s="47"/>
      <c r="ACU109" s="47"/>
      <c r="ACV109" s="47"/>
      <c r="ACW109" s="47"/>
      <c r="ACX109" s="47"/>
      <c r="ACY109" s="47"/>
      <c r="ACZ109" s="47"/>
      <c r="ADA109" s="47"/>
      <c r="ADB109" s="47"/>
      <c r="ADC109" s="47"/>
      <c r="ADD109" s="47"/>
      <c r="ADE109" s="47"/>
      <c r="ADF109" s="47"/>
      <c r="ADG109" s="47"/>
      <c r="ADH109" s="47"/>
      <c r="ADI109" s="47"/>
      <c r="ADJ109" s="47"/>
      <c r="ADK109" s="47"/>
      <c r="ADL109" s="47"/>
      <c r="ADM109" s="47"/>
      <c r="ADN109" s="47"/>
      <c r="ADO109" s="47"/>
      <c r="ADP109" s="47"/>
      <c r="ADQ109" s="47"/>
      <c r="ADR109" s="47"/>
      <c r="ADS109" s="47"/>
      <c r="ADT109" s="47"/>
      <c r="ADU109" s="47"/>
      <c r="ADV109" s="47"/>
      <c r="ADW109" s="47"/>
      <c r="ADX109" s="47"/>
      <c r="ADY109" s="47"/>
      <c r="ADZ109" s="47"/>
      <c r="AEA109" s="47"/>
      <c r="AEB109" s="47"/>
      <c r="AEC109" s="47"/>
      <c r="AED109" s="47"/>
      <c r="AEE109" s="47"/>
      <c r="AEF109" s="47"/>
      <c r="AEG109" s="47"/>
      <c r="AEH109" s="47"/>
      <c r="AEI109" s="47"/>
      <c r="AEJ109" s="47"/>
      <c r="AEK109" s="47"/>
      <c r="AEL109" s="47"/>
      <c r="AEM109" s="47"/>
      <c r="AEN109" s="47"/>
      <c r="AEO109" s="47"/>
      <c r="AEP109" s="47"/>
      <c r="AEQ109" s="47"/>
      <c r="AER109" s="47"/>
      <c r="AES109" s="47"/>
      <c r="AET109" s="47"/>
      <c r="AEU109" s="47"/>
      <c r="AEV109" s="47"/>
      <c r="AEW109" s="47"/>
      <c r="AEX109" s="47"/>
      <c r="AEY109" s="47"/>
      <c r="AEZ109" s="47"/>
      <c r="AFA109" s="47"/>
      <c r="AFB109" s="47"/>
      <c r="AFC109" s="47"/>
      <c r="AFD109" s="47"/>
      <c r="AFE109" s="47"/>
      <c r="AFF109" s="47"/>
      <c r="AFG109" s="47"/>
      <c r="AFH109" s="47"/>
      <c r="AFI109" s="47"/>
      <c r="AFJ109" s="47"/>
      <c r="AFK109" s="47"/>
      <c r="AFL109" s="47"/>
      <c r="AFM109" s="47"/>
      <c r="AFN109" s="47"/>
      <c r="AFO109" s="47"/>
      <c r="AFP109" s="47"/>
      <c r="AFQ109" s="47"/>
      <c r="AFR109" s="47"/>
      <c r="AFS109" s="47"/>
      <c r="AFT109" s="47"/>
      <c r="AFU109" s="47"/>
      <c r="AFV109" s="47"/>
      <c r="AFW109" s="47"/>
      <c r="AFX109" s="47"/>
      <c r="AFY109" s="47"/>
      <c r="AFZ109" s="47"/>
      <c r="AGA109" s="47"/>
      <c r="AGB109" s="47"/>
      <c r="AGC109" s="47"/>
      <c r="AGD109" s="47"/>
      <c r="AGE109" s="47"/>
      <c r="AGF109" s="47"/>
      <c r="AGG109" s="47"/>
      <c r="AGH109" s="47"/>
      <c r="AGI109" s="47"/>
      <c r="AGJ109" s="47"/>
      <c r="AGK109" s="47"/>
      <c r="AGL109" s="47"/>
      <c r="AGM109" s="47"/>
      <c r="AGN109" s="47"/>
      <c r="AGO109" s="47"/>
      <c r="AGP109" s="47"/>
      <c r="AGQ109" s="47"/>
      <c r="AGR109" s="47"/>
      <c r="AGS109" s="47"/>
      <c r="AGT109" s="47"/>
      <c r="AGU109" s="47"/>
      <c r="AGV109" s="47"/>
      <c r="AGW109" s="47"/>
      <c r="AGX109" s="47"/>
      <c r="AGY109" s="47"/>
      <c r="AGZ109" s="47"/>
      <c r="AHA109" s="47"/>
      <c r="AHB109" s="47"/>
      <c r="AHC109" s="47"/>
      <c r="AHD109" s="47"/>
      <c r="AHE109" s="47"/>
      <c r="AHF109" s="47"/>
      <c r="AHG109" s="47"/>
      <c r="AHH109" s="47"/>
      <c r="AHI109" s="47"/>
      <c r="AHJ109" s="47"/>
      <c r="AHK109" s="47"/>
      <c r="AHL109" s="47"/>
      <c r="AHM109" s="47"/>
      <c r="AHN109" s="47"/>
      <c r="AHO109" s="47"/>
      <c r="AHP109" s="47"/>
      <c r="AHQ109" s="47"/>
      <c r="AHR109" s="47"/>
      <c r="AHS109" s="47"/>
      <c r="AHT109" s="47"/>
      <c r="AHU109" s="47"/>
      <c r="AHV109" s="47"/>
      <c r="AHW109" s="47"/>
      <c r="AHX109" s="47"/>
      <c r="AHY109" s="47"/>
      <c r="AHZ109" s="47"/>
      <c r="AIA109" s="47"/>
      <c r="AIB109" s="47"/>
      <c r="AIC109" s="47"/>
      <c r="AID109" s="47"/>
      <c r="AIE109" s="47"/>
      <c r="AIF109" s="47"/>
      <c r="AIG109" s="47"/>
      <c r="AIH109" s="47"/>
      <c r="AII109" s="47"/>
      <c r="AIJ109" s="47"/>
      <c r="AIK109" s="47"/>
      <c r="AIL109" s="47"/>
      <c r="AIM109" s="47"/>
      <c r="AIN109" s="47"/>
      <c r="AIO109" s="47"/>
      <c r="AIP109" s="47"/>
      <c r="AIQ109" s="47"/>
      <c r="AIR109" s="47"/>
      <c r="AIS109" s="47"/>
      <c r="AIT109" s="47"/>
      <c r="AIU109" s="47"/>
      <c r="AIV109" s="47"/>
      <c r="AIW109" s="47"/>
      <c r="AIX109" s="47"/>
      <c r="AIY109" s="47"/>
      <c r="AIZ109" s="47"/>
      <c r="AJA109" s="47"/>
      <c r="AJB109" s="47"/>
      <c r="AJC109" s="47"/>
      <c r="AJD109" s="47"/>
      <c r="AJE109" s="47"/>
      <c r="AJF109" s="47"/>
      <c r="AJG109" s="47"/>
      <c r="AJH109" s="47"/>
      <c r="AJI109" s="47"/>
      <c r="AJJ109" s="47"/>
      <c r="AJK109" s="47"/>
      <c r="AJL109" s="47"/>
      <c r="AJM109" s="47"/>
      <c r="AJN109" s="47"/>
      <c r="AJO109" s="47"/>
      <c r="AJP109" s="47"/>
      <c r="AJQ109" s="47"/>
      <c r="AJR109" s="47"/>
      <c r="AJS109" s="47"/>
      <c r="AJT109" s="47"/>
      <c r="AJU109" s="47"/>
      <c r="AJV109" s="47"/>
      <c r="AJW109" s="47"/>
      <c r="AJX109" s="47"/>
      <c r="AJY109" s="47"/>
      <c r="AJZ109" s="47"/>
      <c r="AKA109" s="47"/>
      <c r="AKB109" s="47"/>
      <c r="AKC109" s="47"/>
      <c r="AKD109" s="47"/>
      <c r="AKE109" s="47"/>
      <c r="AKF109" s="47"/>
      <c r="AKG109" s="47"/>
      <c r="AKH109" s="47"/>
      <c r="AKI109" s="47"/>
      <c r="AKJ109" s="47"/>
      <c r="AKK109" s="47"/>
      <c r="AKL109" s="47"/>
      <c r="AKM109" s="47"/>
      <c r="AKN109" s="47"/>
      <c r="AKO109" s="47"/>
      <c r="AKP109" s="47"/>
      <c r="AKQ109" s="47"/>
      <c r="AKR109" s="47"/>
      <c r="AKS109" s="47"/>
      <c r="AKT109" s="47"/>
      <c r="AKU109" s="47"/>
      <c r="AKV109" s="47"/>
      <c r="AKW109" s="47"/>
      <c r="AKX109" s="47"/>
      <c r="AKY109" s="47"/>
      <c r="AKZ109" s="47"/>
      <c r="ALA109" s="47"/>
      <c r="ALB109" s="47"/>
      <c r="ALC109" s="47"/>
      <c r="ALD109" s="47"/>
      <c r="ALE109" s="47"/>
      <c r="ALF109" s="47"/>
      <c r="ALG109" s="47"/>
      <c r="ALH109" s="47"/>
      <c r="ALI109" s="47"/>
      <c r="ALJ109" s="47"/>
      <c r="ALK109" s="47"/>
      <c r="ALL109" s="47"/>
      <c r="ALM109" s="47"/>
      <c r="ALN109" s="47"/>
      <c r="ALO109" s="47"/>
      <c r="ALP109" s="47"/>
      <c r="ALQ109" s="47"/>
      <c r="ALR109" s="47"/>
      <c r="ALS109" s="47"/>
      <c r="ALT109" s="47"/>
      <c r="ALU109" s="47"/>
      <c r="ALV109" s="47"/>
      <c r="ALW109" s="47"/>
      <c r="ALX109" s="47"/>
      <c r="ALY109" s="47"/>
      <c r="ALZ109" s="47"/>
      <c r="AMA109" s="47"/>
      <c r="AMB109" s="47"/>
      <c r="AMC109" s="47"/>
      <c r="AMD109" s="47"/>
      <c r="AME109" s="47"/>
      <c r="AMF109" s="47"/>
      <c r="AMG109" s="47"/>
      <c r="AMH109" s="47"/>
      <c r="AMI109" s="47"/>
      <c r="AMJ109" s="47"/>
      <c r="AMK109" s="47"/>
    </row>
    <row r="110" spans="1:1025" s="45" customFormat="1" ht="19.5" customHeight="1">
      <c r="A110" s="31"/>
      <c r="B110" s="21"/>
      <c r="C110" s="21"/>
      <c r="D110" s="126"/>
      <c r="E110" s="127"/>
      <c r="F110" s="127"/>
      <c r="G110" s="128"/>
      <c r="H110" s="50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  <c r="ZZ110" s="47"/>
      <c r="AAA110" s="47"/>
      <c r="AAB110" s="47"/>
      <c r="AAC110" s="47"/>
      <c r="AAD110" s="47"/>
      <c r="AAE110" s="47"/>
      <c r="AAF110" s="47"/>
      <c r="AAG110" s="47"/>
      <c r="AAH110" s="47"/>
      <c r="AAI110" s="47"/>
      <c r="AAJ110" s="47"/>
      <c r="AAK110" s="47"/>
      <c r="AAL110" s="47"/>
      <c r="AAM110" s="47"/>
      <c r="AAN110" s="47"/>
      <c r="AAO110" s="47"/>
      <c r="AAP110" s="47"/>
      <c r="AAQ110" s="47"/>
      <c r="AAR110" s="47"/>
      <c r="AAS110" s="47"/>
      <c r="AAT110" s="47"/>
      <c r="AAU110" s="47"/>
      <c r="AAV110" s="47"/>
      <c r="AAW110" s="47"/>
      <c r="AAX110" s="47"/>
      <c r="AAY110" s="47"/>
      <c r="AAZ110" s="47"/>
      <c r="ABA110" s="47"/>
      <c r="ABB110" s="47"/>
      <c r="ABC110" s="47"/>
      <c r="ABD110" s="47"/>
      <c r="ABE110" s="47"/>
      <c r="ABF110" s="47"/>
      <c r="ABG110" s="47"/>
      <c r="ABH110" s="47"/>
      <c r="ABI110" s="47"/>
      <c r="ABJ110" s="47"/>
      <c r="ABK110" s="47"/>
      <c r="ABL110" s="47"/>
      <c r="ABM110" s="47"/>
      <c r="ABN110" s="47"/>
      <c r="ABO110" s="47"/>
      <c r="ABP110" s="47"/>
      <c r="ABQ110" s="47"/>
      <c r="ABR110" s="47"/>
      <c r="ABS110" s="47"/>
      <c r="ABT110" s="47"/>
      <c r="ABU110" s="47"/>
      <c r="ABV110" s="47"/>
      <c r="ABW110" s="47"/>
      <c r="ABX110" s="47"/>
      <c r="ABY110" s="47"/>
      <c r="ABZ110" s="47"/>
      <c r="ACA110" s="47"/>
      <c r="ACB110" s="47"/>
      <c r="ACC110" s="47"/>
      <c r="ACD110" s="47"/>
      <c r="ACE110" s="47"/>
      <c r="ACF110" s="47"/>
      <c r="ACG110" s="47"/>
      <c r="ACH110" s="47"/>
      <c r="ACI110" s="47"/>
      <c r="ACJ110" s="47"/>
      <c r="ACK110" s="47"/>
      <c r="ACL110" s="47"/>
      <c r="ACM110" s="47"/>
      <c r="ACN110" s="47"/>
      <c r="ACO110" s="47"/>
      <c r="ACP110" s="47"/>
      <c r="ACQ110" s="47"/>
      <c r="ACR110" s="47"/>
      <c r="ACS110" s="47"/>
      <c r="ACT110" s="47"/>
      <c r="ACU110" s="47"/>
      <c r="ACV110" s="47"/>
      <c r="ACW110" s="47"/>
      <c r="ACX110" s="47"/>
      <c r="ACY110" s="47"/>
      <c r="ACZ110" s="47"/>
      <c r="ADA110" s="47"/>
      <c r="ADB110" s="47"/>
      <c r="ADC110" s="47"/>
      <c r="ADD110" s="47"/>
      <c r="ADE110" s="47"/>
      <c r="ADF110" s="47"/>
      <c r="ADG110" s="47"/>
      <c r="ADH110" s="47"/>
      <c r="ADI110" s="47"/>
      <c r="ADJ110" s="47"/>
      <c r="ADK110" s="47"/>
      <c r="ADL110" s="47"/>
      <c r="ADM110" s="47"/>
      <c r="ADN110" s="47"/>
      <c r="ADO110" s="47"/>
      <c r="ADP110" s="47"/>
      <c r="ADQ110" s="47"/>
      <c r="ADR110" s="47"/>
      <c r="ADS110" s="47"/>
      <c r="ADT110" s="47"/>
      <c r="ADU110" s="47"/>
      <c r="ADV110" s="47"/>
      <c r="ADW110" s="47"/>
      <c r="ADX110" s="47"/>
      <c r="ADY110" s="47"/>
      <c r="ADZ110" s="47"/>
      <c r="AEA110" s="47"/>
      <c r="AEB110" s="47"/>
      <c r="AEC110" s="47"/>
      <c r="AED110" s="47"/>
      <c r="AEE110" s="47"/>
      <c r="AEF110" s="47"/>
      <c r="AEG110" s="47"/>
      <c r="AEH110" s="47"/>
      <c r="AEI110" s="47"/>
      <c r="AEJ110" s="47"/>
      <c r="AEK110" s="47"/>
      <c r="AEL110" s="47"/>
      <c r="AEM110" s="47"/>
      <c r="AEN110" s="47"/>
      <c r="AEO110" s="47"/>
      <c r="AEP110" s="47"/>
      <c r="AEQ110" s="47"/>
      <c r="AER110" s="47"/>
      <c r="AES110" s="47"/>
      <c r="AET110" s="47"/>
      <c r="AEU110" s="47"/>
      <c r="AEV110" s="47"/>
      <c r="AEW110" s="47"/>
      <c r="AEX110" s="47"/>
      <c r="AEY110" s="47"/>
      <c r="AEZ110" s="47"/>
      <c r="AFA110" s="47"/>
      <c r="AFB110" s="47"/>
      <c r="AFC110" s="47"/>
      <c r="AFD110" s="47"/>
      <c r="AFE110" s="47"/>
      <c r="AFF110" s="47"/>
      <c r="AFG110" s="47"/>
      <c r="AFH110" s="47"/>
      <c r="AFI110" s="47"/>
      <c r="AFJ110" s="47"/>
      <c r="AFK110" s="47"/>
      <c r="AFL110" s="47"/>
      <c r="AFM110" s="47"/>
      <c r="AFN110" s="47"/>
      <c r="AFO110" s="47"/>
      <c r="AFP110" s="47"/>
      <c r="AFQ110" s="47"/>
      <c r="AFR110" s="47"/>
      <c r="AFS110" s="47"/>
      <c r="AFT110" s="47"/>
      <c r="AFU110" s="47"/>
      <c r="AFV110" s="47"/>
      <c r="AFW110" s="47"/>
      <c r="AFX110" s="47"/>
      <c r="AFY110" s="47"/>
      <c r="AFZ110" s="47"/>
      <c r="AGA110" s="47"/>
      <c r="AGB110" s="47"/>
      <c r="AGC110" s="47"/>
      <c r="AGD110" s="47"/>
      <c r="AGE110" s="47"/>
      <c r="AGF110" s="47"/>
      <c r="AGG110" s="47"/>
      <c r="AGH110" s="47"/>
      <c r="AGI110" s="47"/>
      <c r="AGJ110" s="47"/>
      <c r="AGK110" s="47"/>
      <c r="AGL110" s="47"/>
      <c r="AGM110" s="47"/>
      <c r="AGN110" s="47"/>
      <c r="AGO110" s="47"/>
      <c r="AGP110" s="47"/>
      <c r="AGQ110" s="47"/>
      <c r="AGR110" s="47"/>
      <c r="AGS110" s="47"/>
      <c r="AGT110" s="47"/>
      <c r="AGU110" s="47"/>
      <c r="AGV110" s="47"/>
      <c r="AGW110" s="47"/>
      <c r="AGX110" s="47"/>
      <c r="AGY110" s="47"/>
      <c r="AGZ110" s="47"/>
      <c r="AHA110" s="47"/>
      <c r="AHB110" s="47"/>
      <c r="AHC110" s="47"/>
      <c r="AHD110" s="47"/>
      <c r="AHE110" s="47"/>
      <c r="AHF110" s="47"/>
      <c r="AHG110" s="47"/>
      <c r="AHH110" s="47"/>
      <c r="AHI110" s="47"/>
      <c r="AHJ110" s="47"/>
      <c r="AHK110" s="47"/>
      <c r="AHL110" s="47"/>
      <c r="AHM110" s="47"/>
      <c r="AHN110" s="47"/>
      <c r="AHO110" s="47"/>
      <c r="AHP110" s="47"/>
      <c r="AHQ110" s="47"/>
      <c r="AHR110" s="47"/>
      <c r="AHS110" s="47"/>
      <c r="AHT110" s="47"/>
      <c r="AHU110" s="47"/>
      <c r="AHV110" s="47"/>
      <c r="AHW110" s="47"/>
      <c r="AHX110" s="47"/>
      <c r="AHY110" s="47"/>
      <c r="AHZ110" s="47"/>
      <c r="AIA110" s="47"/>
      <c r="AIB110" s="47"/>
      <c r="AIC110" s="47"/>
      <c r="AID110" s="47"/>
      <c r="AIE110" s="47"/>
      <c r="AIF110" s="47"/>
      <c r="AIG110" s="47"/>
      <c r="AIH110" s="47"/>
      <c r="AII110" s="47"/>
      <c r="AIJ110" s="47"/>
      <c r="AIK110" s="47"/>
      <c r="AIL110" s="47"/>
      <c r="AIM110" s="47"/>
      <c r="AIN110" s="47"/>
      <c r="AIO110" s="47"/>
      <c r="AIP110" s="47"/>
      <c r="AIQ110" s="47"/>
      <c r="AIR110" s="47"/>
      <c r="AIS110" s="47"/>
      <c r="AIT110" s="47"/>
      <c r="AIU110" s="47"/>
      <c r="AIV110" s="47"/>
      <c r="AIW110" s="47"/>
      <c r="AIX110" s="47"/>
      <c r="AIY110" s="47"/>
      <c r="AIZ110" s="47"/>
      <c r="AJA110" s="47"/>
      <c r="AJB110" s="47"/>
      <c r="AJC110" s="47"/>
      <c r="AJD110" s="47"/>
      <c r="AJE110" s="47"/>
      <c r="AJF110" s="47"/>
      <c r="AJG110" s="47"/>
      <c r="AJH110" s="47"/>
      <c r="AJI110" s="47"/>
      <c r="AJJ110" s="47"/>
      <c r="AJK110" s="47"/>
      <c r="AJL110" s="47"/>
      <c r="AJM110" s="47"/>
      <c r="AJN110" s="47"/>
      <c r="AJO110" s="47"/>
      <c r="AJP110" s="47"/>
      <c r="AJQ110" s="47"/>
      <c r="AJR110" s="47"/>
      <c r="AJS110" s="47"/>
      <c r="AJT110" s="47"/>
      <c r="AJU110" s="47"/>
      <c r="AJV110" s="47"/>
      <c r="AJW110" s="47"/>
      <c r="AJX110" s="47"/>
      <c r="AJY110" s="47"/>
      <c r="AJZ110" s="47"/>
      <c r="AKA110" s="47"/>
      <c r="AKB110" s="47"/>
      <c r="AKC110" s="47"/>
      <c r="AKD110" s="47"/>
      <c r="AKE110" s="47"/>
      <c r="AKF110" s="47"/>
      <c r="AKG110" s="47"/>
      <c r="AKH110" s="47"/>
      <c r="AKI110" s="47"/>
      <c r="AKJ110" s="47"/>
      <c r="AKK110" s="47"/>
      <c r="AKL110" s="47"/>
      <c r="AKM110" s="47"/>
      <c r="AKN110" s="47"/>
      <c r="AKO110" s="47"/>
      <c r="AKP110" s="47"/>
      <c r="AKQ110" s="47"/>
      <c r="AKR110" s="47"/>
      <c r="AKS110" s="47"/>
      <c r="AKT110" s="47"/>
      <c r="AKU110" s="47"/>
      <c r="AKV110" s="47"/>
      <c r="AKW110" s="47"/>
      <c r="AKX110" s="47"/>
      <c r="AKY110" s="47"/>
      <c r="AKZ110" s="47"/>
      <c r="ALA110" s="47"/>
      <c r="ALB110" s="47"/>
      <c r="ALC110" s="47"/>
      <c r="ALD110" s="47"/>
      <c r="ALE110" s="47"/>
      <c r="ALF110" s="47"/>
      <c r="ALG110" s="47"/>
      <c r="ALH110" s="47"/>
      <c r="ALI110" s="47"/>
      <c r="ALJ110" s="47"/>
      <c r="ALK110" s="47"/>
      <c r="ALL110" s="47"/>
      <c r="ALM110" s="47"/>
      <c r="ALN110" s="47"/>
      <c r="ALO110" s="47"/>
      <c r="ALP110" s="47"/>
      <c r="ALQ110" s="47"/>
      <c r="ALR110" s="47"/>
      <c r="ALS110" s="47"/>
      <c r="ALT110" s="47"/>
      <c r="ALU110" s="47"/>
      <c r="ALV110" s="47"/>
      <c r="ALW110" s="47"/>
      <c r="ALX110" s="47"/>
      <c r="ALY110" s="47"/>
      <c r="ALZ110" s="47"/>
      <c r="AMA110" s="47"/>
      <c r="AMB110" s="47"/>
      <c r="AMC110" s="47"/>
      <c r="AMD110" s="47"/>
      <c r="AME110" s="47"/>
      <c r="AMF110" s="47"/>
      <c r="AMG110" s="47"/>
      <c r="AMH110" s="47"/>
      <c r="AMI110" s="47"/>
      <c r="AMJ110" s="47"/>
      <c r="AMK110" s="47"/>
    </row>
    <row r="111" spans="1:1025" ht="15" customHeight="1">
      <c r="A111" s="123" t="s">
        <v>28</v>
      </c>
      <c r="B111" s="338" t="s">
        <v>118</v>
      </c>
      <c r="C111" s="339"/>
      <c r="D111" s="339"/>
      <c r="E111" s="339"/>
      <c r="F111" s="340"/>
      <c r="G111" s="124" t="s">
        <v>18</v>
      </c>
      <c r="H111" s="3"/>
    </row>
    <row r="112" spans="1:1025">
      <c r="A112" s="11" t="s">
        <v>8</v>
      </c>
      <c r="B112" s="341" t="s">
        <v>231</v>
      </c>
      <c r="C112" s="332"/>
      <c r="D112" s="332"/>
      <c r="E112" s="332"/>
      <c r="F112" s="333"/>
      <c r="G112" s="190">
        <v>0</v>
      </c>
      <c r="H112" s="3"/>
    </row>
    <row r="113" spans="1:1025" ht="16.5" customHeight="1">
      <c r="A113" s="324" t="s">
        <v>209</v>
      </c>
      <c r="B113" s="324"/>
      <c r="C113" s="324"/>
      <c r="D113" s="324"/>
      <c r="E113" s="324"/>
      <c r="F113" s="324"/>
      <c r="G113" s="135">
        <f>SUM(G112:G112)</f>
        <v>0</v>
      </c>
      <c r="H113" s="3"/>
    </row>
    <row r="114" spans="1:1025" ht="21.75" customHeight="1">
      <c r="A114" s="51"/>
      <c r="B114" s="52"/>
      <c r="C114" s="53"/>
      <c r="D114" s="133"/>
      <c r="E114" s="133"/>
      <c r="F114" s="133"/>
      <c r="G114" s="134"/>
      <c r="H114" s="3"/>
    </row>
    <row r="115" spans="1:1025" s="42" customFormat="1" ht="15.75" customHeight="1">
      <c r="A115" s="325" t="s">
        <v>120</v>
      </c>
      <c r="B115" s="326"/>
      <c r="C115" s="326"/>
      <c r="D115" s="326"/>
      <c r="E115" s="326"/>
      <c r="F115" s="326"/>
      <c r="G115" s="327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  <c r="IW115" s="41"/>
      <c r="IX115" s="41"/>
      <c r="IY115" s="41"/>
      <c r="IZ115" s="41"/>
      <c r="JA115" s="41"/>
      <c r="JB115" s="41"/>
      <c r="JC115" s="41"/>
      <c r="JD115" s="41"/>
      <c r="JE115" s="41"/>
      <c r="JF115" s="41"/>
      <c r="JG115" s="41"/>
      <c r="JH115" s="41"/>
      <c r="JI115" s="41"/>
      <c r="JJ115" s="41"/>
      <c r="JK115" s="41"/>
      <c r="JL115" s="41"/>
      <c r="JM115" s="41"/>
      <c r="JN115" s="41"/>
      <c r="JO115" s="41"/>
      <c r="JP115" s="41"/>
      <c r="JQ115" s="41"/>
      <c r="JR115" s="41"/>
      <c r="JS115" s="41"/>
      <c r="JT115" s="41"/>
      <c r="JU115" s="41"/>
      <c r="JV115" s="41"/>
      <c r="JW115" s="41"/>
      <c r="JX115" s="41"/>
      <c r="JY115" s="41"/>
      <c r="JZ115" s="41"/>
      <c r="KA115" s="41"/>
      <c r="KB115" s="41"/>
      <c r="KC115" s="41"/>
      <c r="KD115" s="41"/>
      <c r="KE115" s="41"/>
      <c r="KF115" s="41"/>
      <c r="KG115" s="41"/>
      <c r="KH115" s="41"/>
      <c r="KI115" s="41"/>
      <c r="KJ115" s="41"/>
      <c r="KK115" s="41"/>
      <c r="KL115" s="41"/>
      <c r="KM115" s="41"/>
      <c r="KN115" s="41"/>
      <c r="KO115" s="41"/>
      <c r="KP115" s="41"/>
      <c r="KQ115" s="41"/>
      <c r="KR115" s="41"/>
      <c r="KS115" s="41"/>
      <c r="KT115" s="41"/>
      <c r="KU115" s="41"/>
      <c r="KV115" s="41"/>
      <c r="KW115" s="41"/>
      <c r="KX115" s="41"/>
      <c r="KY115" s="41"/>
      <c r="KZ115" s="41"/>
      <c r="LA115" s="41"/>
      <c r="LB115" s="41"/>
      <c r="LC115" s="41"/>
      <c r="LD115" s="41"/>
      <c r="LE115" s="41"/>
      <c r="LF115" s="41"/>
      <c r="LG115" s="41"/>
      <c r="LH115" s="41"/>
      <c r="LI115" s="41"/>
      <c r="LJ115" s="41"/>
      <c r="LK115" s="41"/>
      <c r="LL115" s="41"/>
      <c r="LM115" s="41"/>
      <c r="LN115" s="41"/>
      <c r="LO115" s="41"/>
      <c r="LP115" s="41"/>
      <c r="LQ115" s="41"/>
      <c r="LR115" s="41"/>
      <c r="LS115" s="41"/>
      <c r="LT115" s="41"/>
      <c r="LU115" s="41"/>
      <c r="LV115" s="41"/>
      <c r="LW115" s="41"/>
      <c r="LX115" s="41"/>
      <c r="LY115" s="41"/>
      <c r="LZ115" s="41"/>
      <c r="MA115" s="41"/>
      <c r="MB115" s="41"/>
      <c r="MC115" s="41"/>
      <c r="MD115" s="41"/>
      <c r="ME115" s="41"/>
      <c r="MF115" s="41"/>
      <c r="MG115" s="41"/>
      <c r="MH115" s="41"/>
      <c r="MI115" s="41"/>
      <c r="MJ115" s="41"/>
      <c r="MK115" s="41"/>
      <c r="ML115" s="41"/>
      <c r="MM115" s="41"/>
      <c r="MN115" s="41"/>
      <c r="MO115" s="41"/>
      <c r="MP115" s="41"/>
      <c r="MQ115" s="41"/>
      <c r="MR115" s="41"/>
      <c r="MS115" s="41"/>
      <c r="MT115" s="41"/>
      <c r="MU115" s="41"/>
      <c r="MV115" s="41"/>
      <c r="MW115" s="41"/>
      <c r="MX115" s="41"/>
      <c r="MY115" s="41"/>
      <c r="MZ115" s="41"/>
      <c r="NA115" s="41"/>
      <c r="NB115" s="41"/>
      <c r="NC115" s="41"/>
      <c r="ND115" s="41"/>
      <c r="NE115" s="41"/>
      <c r="NF115" s="41"/>
      <c r="NG115" s="41"/>
      <c r="NH115" s="41"/>
      <c r="NI115" s="41"/>
      <c r="NJ115" s="41"/>
      <c r="NK115" s="41"/>
      <c r="NL115" s="41"/>
      <c r="NM115" s="41"/>
      <c r="NN115" s="41"/>
      <c r="NO115" s="41"/>
      <c r="NP115" s="41"/>
      <c r="NQ115" s="41"/>
      <c r="NR115" s="41"/>
      <c r="NS115" s="41"/>
      <c r="NT115" s="41"/>
      <c r="NU115" s="41"/>
      <c r="NV115" s="41"/>
      <c r="NW115" s="41"/>
      <c r="NX115" s="41"/>
      <c r="NY115" s="41"/>
      <c r="NZ115" s="41"/>
      <c r="OA115" s="41"/>
      <c r="OB115" s="41"/>
      <c r="OC115" s="41"/>
      <c r="OD115" s="41"/>
      <c r="OE115" s="41"/>
      <c r="OF115" s="41"/>
      <c r="OG115" s="41"/>
      <c r="OH115" s="41"/>
      <c r="OI115" s="41"/>
      <c r="OJ115" s="41"/>
      <c r="OK115" s="41"/>
      <c r="OL115" s="41"/>
      <c r="OM115" s="41"/>
      <c r="ON115" s="41"/>
      <c r="OO115" s="41"/>
      <c r="OP115" s="41"/>
      <c r="OQ115" s="41"/>
      <c r="OR115" s="41"/>
      <c r="OS115" s="41"/>
      <c r="OT115" s="41"/>
      <c r="OU115" s="41"/>
      <c r="OV115" s="41"/>
      <c r="OW115" s="41"/>
      <c r="OX115" s="41"/>
      <c r="OY115" s="41"/>
      <c r="OZ115" s="41"/>
      <c r="PA115" s="41"/>
      <c r="PB115" s="41"/>
      <c r="PC115" s="41"/>
      <c r="PD115" s="41"/>
      <c r="PE115" s="41"/>
      <c r="PF115" s="41"/>
      <c r="PG115" s="41"/>
      <c r="PH115" s="41"/>
      <c r="PI115" s="41"/>
      <c r="PJ115" s="41"/>
      <c r="PK115" s="41"/>
      <c r="PL115" s="41"/>
      <c r="PM115" s="41"/>
      <c r="PN115" s="41"/>
      <c r="PO115" s="41"/>
      <c r="PP115" s="41"/>
      <c r="PQ115" s="41"/>
      <c r="PR115" s="41"/>
      <c r="PS115" s="41"/>
      <c r="PT115" s="41"/>
      <c r="PU115" s="41"/>
      <c r="PV115" s="41"/>
      <c r="PW115" s="41"/>
      <c r="PX115" s="41"/>
      <c r="PY115" s="41"/>
      <c r="PZ115" s="41"/>
      <c r="QA115" s="41"/>
      <c r="QB115" s="41"/>
      <c r="QC115" s="41"/>
      <c r="QD115" s="41"/>
      <c r="QE115" s="41"/>
      <c r="QF115" s="41"/>
      <c r="QG115" s="41"/>
      <c r="QH115" s="41"/>
      <c r="QI115" s="41"/>
      <c r="QJ115" s="41"/>
      <c r="QK115" s="41"/>
      <c r="QL115" s="41"/>
      <c r="QM115" s="41"/>
      <c r="QN115" s="41"/>
      <c r="QO115" s="41"/>
      <c r="QP115" s="41"/>
      <c r="QQ115" s="41"/>
      <c r="QR115" s="41"/>
      <c r="QS115" s="41"/>
      <c r="QT115" s="41"/>
      <c r="QU115" s="41"/>
      <c r="QV115" s="41"/>
      <c r="QW115" s="41"/>
      <c r="QX115" s="41"/>
      <c r="QY115" s="41"/>
      <c r="QZ115" s="41"/>
      <c r="RA115" s="41"/>
      <c r="RB115" s="41"/>
      <c r="RC115" s="41"/>
      <c r="RD115" s="41"/>
      <c r="RE115" s="41"/>
      <c r="RF115" s="41"/>
      <c r="RG115" s="41"/>
      <c r="RH115" s="41"/>
      <c r="RI115" s="41"/>
      <c r="RJ115" s="41"/>
      <c r="RK115" s="41"/>
      <c r="RL115" s="41"/>
      <c r="RM115" s="41"/>
      <c r="RN115" s="41"/>
      <c r="RO115" s="41"/>
      <c r="RP115" s="41"/>
      <c r="RQ115" s="41"/>
      <c r="RR115" s="41"/>
      <c r="RS115" s="41"/>
      <c r="RT115" s="41"/>
      <c r="RU115" s="41"/>
      <c r="RV115" s="41"/>
      <c r="RW115" s="41"/>
      <c r="RX115" s="41"/>
      <c r="RY115" s="41"/>
      <c r="RZ115" s="41"/>
      <c r="SA115" s="41"/>
      <c r="SB115" s="41"/>
      <c r="SC115" s="41"/>
      <c r="SD115" s="41"/>
      <c r="SE115" s="41"/>
      <c r="SF115" s="41"/>
      <c r="SG115" s="41"/>
      <c r="SH115" s="41"/>
      <c r="SI115" s="41"/>
      <c r="SJ115" s="41"/>
      <c r="SK115" s="41"/>
      <c r="SL115" s="41"/>
      <c r="SM115" s="41"/>
      <c r="SN115" s="41"/>
      <c r="SO115" s="41"/>
      <c r="SP115" s="41"/>
      <c r="SQ115" s="41"/>
      <c r="SR115" s="41"/>
      <c r="SS115" s="41"/>
      <c r="ST115" s="41"/>
      <c r="SU115" s="41"/>
      <c r="SV115" s="41"/>
      <c r="SW115" s="41"/>
      <c r="SX115" s="41"/>
      <c r="SY115" s="41"/>
      <c r="SZ115" s="41"/>
      <c r="TA115" s="41"/>
      <c r="TB115" s="41"/>
      <c r="TC115" s="41"/>
      <c r="TD115" s="41"/>
      <c r="TE115" s="41"/>
      <c r="TF115" s="41"/>
      <c r="TG115" s="41"/>
      <c r="TH115" s="41"/>
      <c r="TI115" s="41"/>
      <c r="TJ115" s="41"/>
      <c r="TK115" s="41"/>
      <c r="TL115" s="41"/>
      <c r="TM115" s="41"/>
      <c r="TN115" s="41"/>
      <c r="TO115" s="41"/>
      <c r="TP115" s="41"/>
      <c r="TQ115" s="41"/>
      <c r="TR115" s="41"/>
      <c r="TS115" s="41"/>
      <c r="TT115" s="41"/>
      <c r="TU115" s="41"/>
      <c r="TV115" s="41"/>
      <c r="TW115" s="41"/>
      <c r="TX115" s="41"/>
      <c r="TY115" s="41"/>
      <c r="TZ115" s="41"/>
      <c r="UA115" s="41"/>
      <c r="UB115" s="41"/>
      <c r="UC115" s="41"/>
      <c r="UD115" s="41"/>
      <c r="UE115" s="41"/>
      <c r="UF115" s="41"/>
      <c r="UG115" s="41"/>
      <c r="UH115" s="41"/>
      <c r="UI115" s="41"/>
      <c r="UJ115" s="41"/>
      <c r="UK115" s="41"/>
      <c r="UL115" s="41"/>
      <c r="UM115" s="41"/>
      <c r="UN115" s="41"/>
      <c r="UO115" s="41"/>
      <c r="UP115" s="41"/>
      <c r="UQ115" s="41"/>
      <c r="UR115" s="41"/>
      <c r="US115" s="41"/>
      <c r="UT115" s="41"/>
      <c r="UU115" s="41"/>
      <c r="UV115" s="41"/>
      <c r="UW115" s="41"/>
      <c r="UX115" s="41"/>
      <c r="UY115" s="41"/>
      <c r="UZ115" s="41"/>
      <c r="VA115" s="41"/>
      <c r="VB115" s="41"/>
      <c r="VC115" s="41"/>
      <c r="VD115" s="41"/>
      <c r="VE115" s="41"/>
      <c r="VF115" s="41"/>
      <c r="VG115" s="41"/>
      <c r="VH115" s="41"/>
      <c r="VI115" s="41"/>
      <c r="VJ115" s="41"/>
      <c r="VK115" s="41"/>
      <c r="VL115" s="41"/>
      <c r="VM115" s="41"/>
      <c r="VN115" s="41"/>
      <c r="VO115" s="41"/>
      <c r="VP115" s="41"/>
      <c r="VQ115" s="41"/>
      <c r="VR115" s="41"/>
      <c r="VS115" s="41"/>
      <c r="VT115" s="41"/>
      <c r="VU115" s="41"/>
      <c r="VV115" s="41"/>
      <c r="VW115" s="41"/>
      <c r="VX115" s="41"/>
      <c r="VY115" s="41"/>
      <c r="VZ115" s="41"/>
      <c r="WA115" s="41"/>
      <c r="WB115" s="41"/>
      <c r="WC115" s="41"/>
      <c r="WD115" s="41"/>
      <c r="WE115" s="41"/>
      <c r="WF115" s="41"/>
      <c r="WG115" s="41"/>
      <c r="WH115" s="41"/>
      <c r="WI115" s="41"/>
      <c r="WJ115" s="41"/>
      <c r="WK115" s="41"/>
      <c r="WL115" s="41"/>
      <c r="WM115" s="41"/>
      <c r="WN115" s="41"/>
      <c r="WO115" s="41"/>
      <c r="WP115" s="41"/>
      <c r="WQ115" s="41"/>
      <c r="WR115" s="41"/>
      <c r="WS115" s="41"/>
      <c r="WT115" s="41"/>
      <c r="WU115" s="41"/>
      <c r="WV115" s="41"/>
      <c r="WW115" s="41"/>
      <c r="WX115" s="41"/>
      <c r="WY115" s="41"/>
      <c r="WZ115" s="41"/>
      <c r="XA115" s="41"/>
      <c r="XB115" s="41"/>
      <c r="XC115" s="41"/>
      <c r="XD115" s="41"/>
      <c r="XE115" s="41"/>
      <c r="XF115" s="41"/>
      <c r="XG115" s="41"/>
      <c r="XH115" s="41"/>
      <c r="XI115" s="41"/>
      <c r="XJ115" s="41"/>
      <c r="XK115" s="41"/>
      <c r="XL115" s="41"/>
      <c r="XM115" s="41"/>
      <c r="XN115" s="41"/>
      <c r="XO115" s="41"/>
      <c r="XP115" s="41"/>
      <c r="XQ115" s="41"/>
      <c r="XR115" s="41"/>
      <c r="XS115" s="41"/>
      <c r="XT115" s="41"/>
      <c r="XU115" s="41"/>
      <c r="XV115" s="41"/>
      <c r="XW115" s="41"/>
      <c r="XX115" s="41"/>
      <c r="XY115" s="41"/>
      <c r="XZ115" s="41"/>
      <c r="YA115" s="41"/>
      <c r="YB115" s="41"/>
      <c r="YC115" s="41"/>
      <c r="YD115" s="41"/>
      <c r="YE115" s="41"/>
      <c r="YF115" s="41"/>
      <c r="YG115" s="41"/>
      <c r="YH115" s="41"/>
      <c r="YI115" s="41"/>
      <c r="YJ115" s="41"/>
      <c r="YK115" s="41"/>
      <c r="YL115" s="41"/>
      <c r="YM115" s="41"/>
      <c r="YN115" s="41"/>
      <c r="YO115" s="41"/>
      <c r="YP115" s="41"/>
      <c r="YQ115" s="41"/>
      <c r="YR115" s="41"/>
      <c r="YS115" s="41"/>
      <c r="YT115" s="41"/>
      <c r="YU115" s="41"/>
      <c r="YV115" s="41"/>
      <c r="YW115" s="41"/>
      <c r="YX115" s="41"/>
      <c r="YY115" s="41"/>
      <c r="YZ115" s="41"/>
      <c r="ZA115" s="41"/>
      <c r="ZB115" s="41"/>
      <c r="ZC115" s="41"/>
      <c r="ZD115" s="41"/>
      <c r="ZE115" s="41"/>
      <c r="ZF115" s="41"/>
      <c r="ZG115" s="41"/>
      <c r="ZH115" s="41"/>
      <c r="ZI115" s="41"/>
      <c r="ZJ115" s="41"/>
      <c r="ZK115" s="41"/>
      <c r="ZL115" s="41"/>
      <c r="ZM115" s="41"/>
      <c r="ZN115" s="41"/>
      <c r="ZO115" s="41"/>
      <c r="ZP115" s="41"/>
      <c r="ZQ115" s="41"/>
      <c r="ZR115" s="41"/>
      <c r="ZS115" s="41"/>
      <c r="ZT115" s="41"/>
      <c r="ZU115" s="41"/>
      <c r="ZV115" s="41"/>
      <c r="ZW115" s="41"/>
      <c r="ZX115" s="41"/>
      <c r="ZY115" s="41"/>
      <c r="ZZ115" s="41"/>
      <c r="AAA115" s="41"/>
      <c r="AAB115" s="41"/>
      <c r="AAC115" s="41"/>
      <c r="AAD115" s="41"/>
      <c r="AAE115" s="41"/>
      <c r="AAF115" s="41"/>
      <c r="AAG115" s="41"/>
      <c r="AAH115" s="41"/>
      <c r="AAI115" s="41"/>
      <c r="AAJ115" s="41"/>
      <c r="AAK115" s="41"/>
      <c r="AAL115" s="41"/>
      <c r="AAM115" s="41"/>
      <c r="AAN115" s="41"/>
      <c r="AAO115" s="41"/>
      <c r="AAP115" s="41"/>
      <c r="AAQ115" s="41"/>
      <c r="AAR115" s="41"/>
      <c r="AAS115" s="41"/>
      <c r="AAT115" s="41"/>
      <c r="AAU115" s="41"/>
      <c r="AAV115" s="41"/>
      <c r="AAW115" s="41"/>
      <c r="AAX115" s="41"/>
      <c r="AAY115" s="41"/>
      <c r="AAZ115" s="41"/>
      <c r="ABA115" s="41"/>
      <c r="ABB115" s="41"/>
      <c r="ABC115" s="41"/>
      <c r="ABD115" s="41"/>
      <c r="ABE115" s="41"/>
      <c r="ABF115" s="41"/>
      <c r="ABG115" s="41"/>
      <c r="ABH115" s="41"/>
      <c r="ABI115" s="41"/>
      <c r="ABJ115" s="41"/>
      <c r="ABK115" s="41"/>
      <c r="ABL115" s="41"/>
      <c r="ABM115" s="41"/>
      <c r="ABN115" s="41"/>
      <c r="ABO115" s="41"/>
      <c r="ABP115" s="41"/>
      <c r="ABQ115" s="41"/>
      <c r="ABR115" s="41"/>
      <c r="ABS115" s="41"/>
      <c r="ABT115" s="41"/>
      <c r="ABU115" s="41"/>
      <c r="ABV115" s="41"/>
      <c r="ABW115" s="41"/>
      <c r="ABX115" s="41"/>
      <c r="ABY115" s="41"/>
      <c r="ABZ115" s="41"/>
      <c r="ACA115" s="41"/>
      <c r="ACB115" s="41"/>
      <c r="ACC115" s="41"/>
      <c r="ACD115" s="41"/>
      <c r="ACE115" s="41"/>
      <c r="ACF115" s="41"/>
      <c r="ACG115" s="41"/>
      <c r="ACH115" s="41"/>
      <c r="ACI115" s="41"/>
      <c r="ACJ115" s="41"/>
      <c r="ACK115" s="41"/>
      <c r="ACL115" s="41"/>
      <c r="ACM115" s="41"/>
      <c r="ACN115" s="41"/>
      <c r="ACO115" s="41"/>
      <c r="ACP115" s="41"/>
      <c r="ACQ115" s="41"/>
      <c r="ACR115" s="41"/>
      <c r="ACS115" s="41"/>
      <c r="ACT115" s="41"/>
      <c r="ACU115" s="41"/>
      <c r="ACV115" s="41"/>
      <c r="ACW115" s="41"/>
      <c r="ACX115" s="41"/>
      <c r="ACY115" s="41"/>
      <c r="ACZ115" s="41"/>
      <c r="ADA115" s="41"/>
      <c r="ADB115" s="41"/>
      <c r="ADC115" s="41"/>
      <c r="ADD115" s="41"/>
      <c r="ADE115" s="41"/>
      <c r="ADF115" s="41"/>
      <c r="ADG115" s="41"/>
      <c r="ADH115" s="41"/>
      <c r="ADI115" s="41"/>
      <c r="ADJ115" s="41"/>
      <c r="ADK115" s="41"/>
      <c r="ADL115" s="41"/>
      <c r="ADM115" s="41"/>
      <c r="ADN115" s="41"/>
      <c r="ADO115" s="41"/>
      <c r="ADP115" s="41"/>
      <c r="ADQ115" s="41"/>
      <c r="ADR115" s="41"/>
      <c r="ADS115" s="41"/>
      <c r="ADT115" s="41"/>
      <c r="ADU115" s="41"/>
      <c r="ADV115" s="41"/>
      <c r="ADW115" s="41"/>
      <c r="ADX115" s="41"/>
      <c r="ADY115" s="41"/>
      <c r="ADZ115" s="41"/>
      <c r="AEA115" s="41"/>
      <c r="AEB115" s="41"/>
      <c r="AEC115" s="41"/>
      <c r="AED115" s="41"/>
      <c r="AEE115" s="41"/>
      <c r="AEF115" s="41"/>
      <c r="AEG115" s="41"/>
      <c r="AEH115" s="41"/>
      <c r="AEI115" s="41"/>
      <c r="AEJ115" s="41"/>
      <c r="AEK115" s="41"/>
      <c r="AEL115" s="41"/>
      <c r="AEM115" s="41"/>
      <c r="AEN115" s="41"/>
      <c r="AEO115" s="41"/>
      <c r="AEP115" s="41"/>
      <c r="AEQ115" s="41"/>
      <c r="AER115" s="41"/>
      <c r="AES115" s="41"/>
      <c r="AET115" s="41"/>
      <c r="AEU115" s="41"/>
      <c r="AEV115" s="41"/>
      <c r="AEW115" s="41"/>
      <c r="AEX115" s="41"/>
      <c r="AEY115" s="41"/>
      <c r="AEZ115" s="41"/>
      <c r="AFA115" s="41"/>
      <c r="AFB115" s="41"/>
      <c r="AFC115" s="41"/>
      <c r="AFD115" s="41"/>
      <c r="AFE115" s="41"/>
      <c r="AFF115" s="41"/>
      <c r="AFG115" s="41"/>
      <c r="AFH115" s="41"/>
      <c r="AFI115" s="41"/>
      <c r="AFJ115" s="41"/>
      <c r="AFK115" s="41"/>
      <c r="AFL115" s="41"/>
      <c r="AFM115" s="41"/>
      <c r="AFN115" s="41"/>
      <c r="AFO115" s="41"/>
      <c r="AFP115" s="41"/>
      <c r="AFQ115" s="41"/>
      <c r="AFR115" s="41"/>
      <c r="AFS115" s="41"/>
      <c r="AFT115" s="41"/>
      <c r="AFU115" s="41"/>
      <c r="AFV115" s="41"/>
      <c r="AFW115" s="41"/>
      <c r="AFX115" s="41"/>
      <c r="AFY115" s="41"/>
      <c r="AFZ115" s="41"/>
      <c r="AGA115" s="41"/>
      <c r="AGB115" s="41"/>
      <c r="AGC115" s="41"/>
      <c r="AGD115" s="41"/>
      <c r="AGE115" s="41"/>
      <c r="AGF115" s="41"/>
      <c r="AGG115" s="41"/>
      <c r="AGH115" s="41"/>
      <c r="AGI115" s="41"/>
      <c r="AGJ115" s="41"/>
      <c r="AGK115" s="41"/>
      <c r="AGL115" s="41"/>
      <c r="AGM115" s="41"/>
      <c r="AGN115" s="41"/>
      <c r="AGO115" s="41"/>
      <c r="AGP115" s="41"/>
      <c r="AGQ115" s="41"/>
      <c r="AGR115" s="41"/>
      <c r="AGS115" s="41"/>
      <c r="AGT115" s="41"/>
      <c r="AGU115" s="41"/>
      <c r="AGV115" s="41"/>
      <c r="AGW115" s="41"/>
      <c r="AGX115" s="41"/>
      <c r="AGY115" s="41"/>
      <c r="AGZ115" s="41"/>
      <c r="AHA115" s="41"/>
      <c r="AHB115" s="41"/>
      <c r="AHC115" s="41"/>
      <c r="AHD115" s="41"/>
      <c r="AHE115" s="41"/>
      <c r="AHF115" s="41"/>
      <c r="AHG115" s="41"/>
      <c r="AHH115" s="41"/>
      <c r="AHI115" s="41"/>
      <c r="AHJ115" s="41"/>
      <c r="AHK115" s="41"/>
      <c r="AHL115" s="41"/>
      <c r="AHM115" s="41"/>
      <c r="AHN115" s="41"/>
      <c r="AHO115" s="41"/>
      <c r="AHP115" s="41"/>
      <c r="AHQ115" s="41"/>
      <c r="AHR115" s="41"/>
      <c r="AHS115" s="41"/>
      <c r="AHT115" s="41"/>
      <c r="AHU115" s="41"/>
      <c r="AHV115" s="41"/>
      <c r="AHW115" s="41"/>
      <c r="AHX115" s="41"/>
      <c r="AHY115" s="41"/>
      <c r="AHZ115" s="41"/>
      <c r="AIA115" s="41"/>
      <c r="AIB115" s="41"/>
      <c r="AIC115" s="41"/>
      <c r="AID115" s="41"/>
      <c r="AIE115" s="41"/>
      <c r="AIF115" s="41"/>
      <c r="AIG115" s="41"/>
      <c r="AIH115" s="41"/>
      <c r="AII115" s="41"/>
      <c r="AIJ115" s="41"/>
      <c r="AIK115" s="41"/>
      <c r="AIL115" s="41"/>
      <c r="AIM115" s="41"/>
      <c r="AIN115" s="41"/>
      <c r="AIO115" s="41"/>
      <c r="AIP115" s="41"/>
      <c r="AIQ115" s="41"/>
      <c r="AIR115" s="41"/>
      <c r="AIS115" s="41"/>
      <c r="AIT115" s="41"/>
      <c r="AIU115" s="41"/>
      <c r="AIV115" s="41"/>
      <c r="AIW115" s="41"/>
      <c r="AIX115" s="41"/>
      <c r="AIY115" s="41"/>
      <c r="AIZ115" s="41"/>
      <c r="AJA115" s="41"/>
      <c r="AJB115" s="41"/>
      <c r="AJC115" s="41"/>
      <c r="AJD115" s="41"/>
      <c r="AJE115" s="41"/>
      <c r="AJF115" s="41"/>
      <c r="AJG115" s="41"/>
      <c r="AJH115" s="41"/>
      <c r="AJI115" s="41"/>
      <c r="AJJ115" s="41"/>
      <c r="AJK115" s="41"/>
      <c r="AJL115" s="41"/>
      <c r="AJM115" s="41"/>
      <c r="AJN115" s="41"/>
      <c r="AJO115" s="41"/>
      <c r="AJP115" s="41"/>
      <c r="AJQ115" s="41"/>
      <c r="AJR115" s="41"/>
      <c r="AJS115" s="41"/>
      <c r="AJT115" s="41"/>
      <c r="AJU115" s="41"/>
      <c r="AJV115" s="41"/>
      <c r="AJW115" s="41"/>
      <c r="AJX115" s="41"/>
      <c r="AJY115" s="41"/>
      <c r="AJZ115" s="41"/>
      <c r="AKA115" s="41"/>
      <c r="AKB115" s="41"/>
      <c r="AKC115" s="41"/>
      <c r="AKD115" s="41"/>
      <c r="AKE115" s="41"/>
      <c r="AKF115" s="41"/>
      <c r="AKG115" s="41"/>
      <c r="AKH115" s="41"/>
      <c r="AKI115" s="41"/>
      <c r="AKJ115" s="41"/>
      <c r="AKK115" s="41"/>
      <c r="AKL115" s="41"/>
      <c r="AKM115" s="41"/>
      <c r="AKN115" s="41"/>
      <c r="AKO115" s="41"/>
      <c r="AKP115" s="41"/>
      <c r="AKQ115" s="41"/>
      <c r="AKR115" s="41"/>
      <c r="AKS115" s="41"/>
      <c r="AKT115" s="41"/>
      <c r="AKU115" s="41"/>
      <c r="AKV115" s="41"/>
      <c r="AKW115" s="41"/>
      <c r="AKX115" s="41"/>
      <c r="AKY115" s="41"/>
      <c r="AKZ115" s="41"/>
      <c r="ALA115" s="41"/>
      <c r="ALB115" s="41"/>
      <c r="ALC115" s="41"/>
      <c r="ALD115" s="41"/>
      <c r="ALE115" s="41"/>
      <c r="ALF115" s="41"/>
      <c r="ALG115" s="41"/>
      <c r="ALH115" s="41"/>
      <c r="ALI115" s="41"/>
      <c r="ALJ115" s="41"/>
      <c r="ALK115" s="41"/>
      <c r="ALL115" s="41"/>
      <c r="ALM115" s="41"/>
      <c r="ALN115" s="41"/>
      <c r="ALO115" s="41"/>
      <c r="ALP115" s="41"/>
      <c r="ALQ115" s="41"/>
      <c r="ALR115" s="41"/>
      <c r="ALS115" s="41"/>
      <c r="ALT115" s="41"/>
      <c r="ALU115" s="41"/>
      <c r="ALV115" s="41"/>
      <c r="ALW115" s="41"/>
      <c r="ALX115" s="41"/>
      <c r="ALY115" s="41"/>
      <c r="ALZ115" s="41"/>
      <c r="AMA115" s="41"/>
      <c r="AMB115" s="41"/>
      <c r="AMC115" s="41"/>
      <c r="AMD115" s="41"/>
      <c r="AME115" s="41"/>
      <c r="AMF115" s="41"/>
      <c r="AMG115" s="41"/>
      <c r="AMH115" s="41"/>
      <c r="AMI115" s="41"/>
      <c r="AMJ115" s="41"/>
      <c r="AMK115" s="41"/>
    </row>
    <row r="116" spans="1:1025" s="42" customFormat="1">
      <c r="A116" s="80" t="s">
        <v>121</v>
      </c>
      <c r="B116" s="277" t="s">
        <v>101</v>
      </c>
      <c r="C116" s="278"/>
      <c r="D116" s="278"/>
      <c r="E116" s="278"/>
      <c r="F116" s="279"/>
      <c r="G116" s="136" t="s">
        <v>18</v>
      </c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  <c r="IV116" s="41"/>
      <c r="IW116" s="41"/>
      <c r="IX116" s="41"/>
      <c r="IY116" s="41"/>
      <c r="IZ116" s="41"/>
      <c r="JA116" s="41"/>
      <c r="JB116" s="41"/>
      <c r="JC116" s="41"/>
      <c r="JD116" s="41"/>
      <c r="JE116" s="41"/>
      <c r="JF116" s="41"/>
      <c r="JG116" s="41"/>
      <c r="JH116" s="41"/>
      <c r="JI116" s="41"/>
      <c r="JJ116" s="41"/>
      <c r="JK116" s="41"/>
      <c r="JL116" s="41"/>
      <c r="JM116" s="41"/>
      <c r="JN116" s="41"/>
      <c r="JO116" s="41"/>
      <c r="JP116" s="41"/>
      <c r="JQ116" s="41"/>
      <c r="JR116" s="41"/>
      <c r="JS116" s="41"/>
      <c r="JT116" s="41"/>
      <c r="JU116" s="41"/>
      <c r="JV116" s="41"/>
      <c r="JW116" s="41"/>
      <c r="JX116" s="41"/>
      <c r="JY116" s="41"/>
      <c r="JZ116" s="41"/>
      <c r="KA116" s="41"/>
      <c r="KB116" s="41"/>
      <c r="KC116" s="41"/>
      <c r="KD116" s="41"/>
      <c r="KE116" s="41"/>
      <c r="KF116" s="41"/>
      <c r="KG116" s="41"/>
      <c r="KH116" s="41"/>
      <c r="KI116" s="41"/>
      <c r="KJ116" s="41"/>
      <c r="KK116" s="41"/>
      <c r="KL116" s="41"/>
      <c r="KM116" s="41"/>
      <c r="KN116" s="41"/>
      <c r="KO116" s="41"/>
      <c r="KP116" s="41"/>
      <c r="KQ116" s="41"/>
      <c r="KR116" s="41"/>
      <c r="KS116" s="41"/>
      <c r="KT116" s="41"/>
      <c r="KU116" s="41"/>
      <c r="KV116" s="41"/>
      <c r="KW116" s="41"/>
      <c r="KX116" s="41"/>
      <c r="KY116" s="41"/>
      <c r="KZ116" s="41"/>
      <c r="LA116" s="41"/>
      <c r="LB116" s="41"/>
      <c r="LC116" s="41"/>
      <c r="LD116" s="41"/>
      <c r="LE116" s="41"/>
      <c r="LF116" s="41"/>
      <c r="LG116" s="41"/>
      <c r="LH116" s="41"/>
      <c r="LI116" s="41"/>
      <c r="LJ116" s="41"/>
      <c r="LK116" s="41"/>
      <c r="LL116" s="41"/>
      <c r="LM116" s="41"/>
      <c r="LN116" s="41"/>
      <c r="LO116" s="41"/>
      <c r="LP116" s="41"/>
      <c r="LQ116" s="41"/>
      <c r="LR116" s="41"/>
      <c r="LS116" s="41"/>
      <c r="LT116" s="41"/>
      <c r="LU116" s="41"/>
      <c r="LV116" s="41"/>
      <c r="LW116" s="41"/>
      <c r="LX116" s="41"/>
      <c r="LY116" s="41"/>
      <c r="LZ116" s="41"/>
      <c r="MA116" s="41"/>
      <c r="MB116" s="41"/>
      <c r="MC116" s="41"/>
      <c r="MD116" s="41"/>
      <c r="ME116" s="41"/>
      <c r="MF116" s="41"/>
      <c r="MG116" s="41"/>
      <c r="MH116" s="41"/>
      <c r="MI116" s="41"/>
      <c r="MJ116" s="41"/>
      <c r="MK116" s="41"/>
      <c r="ML116" s="41"/>
      <c r="MM116" s="41"/>
      <c r="MN116" s="41"/>
      <c r="MO116" s="41"/>
      <c r="MP116" s="41"/>
      <c r="MQ116" s="41"/>
      <c r="MR116" s="41"/>
      <c r="MS116" s="41"/>
      <c r="MT116" s="41"/>
      <c r="MU116" s="41"/>
      <c r="MV116" s="41"/>
      <c r="MW116" s="41"/>
      <c r="MX116" s="41"/>
      <c r="MY116" s="41"/>
      <c r="MZ116" s="41"/>
      <c r="NA116" s="41"/>
      <c r="NB116" s="41"/>
      <c r="NC116" s="41"/>
      <c r="ND116" s="41"/>
      <c r="NE116" s="41"/>
      <c r="NF116" s="41"/>
      <c r="NG116" s="41"/>
      <c r="NH116" s="41"/>
      <c r="NI116" s="41"/>
      <c r="NJ116" s="41"/>
      <c r="NK116" s="41"/>
      <c r="NL116" s="41"/>
      <c r="NM116" s="41"/>
      <c r="NN116" s="41"/>
      <c r="NO116" s="41"/>
      <c r="NP116" s="41"/>
      <c r="NQ116" s="41"/>
      <c r="NR116" s="41"/>
      <c r="NS116" s="41"/>
      <c r="NT116" s="41"/>
      <c r="NU116" s="41"/>
      <c r="NV116" s="41"/>
      <c r="NW116" s="41"/>
      <c r="NX116" s="41"/>
      <c r="NY116" s="41"/>
      <c r="NZ116" s="41"/>
      <c r="OA116" s="41"/>
      <c r="OB116" s="41"/>
      <c r="OC116" s="41"/>
      <c r="OD116" s="41"/>
      <c r="OE116" s="41"/>
      <c r="OF116" s="41"/>
      <c r="OG116" s="41"/>
      <c r="OH116" s="41"/>
      <c r="OI116" s="41"/>
      <c r="OJ116" s="41"/>
      <c r="OK116" s="41"/>
      <c r="OL116" s="41"/>
      <c r="OM116" s="41"/>
      <c r="ON116" s="41"/>
      <c r="OO116" s="41"/>
      <c r="OP116" s="41"/>
      <c r="OQ116" s="41"/>
      <c r="OR116" s="41"/>
      <c r="OS116" s="41"/>
      <c r="OT116" s="41"/>
      <c r="OU116" s="41"/>
      <c r="OV116" s="41"/>
      <c r="OW116" s="41"/>
      <c r="OX116" s="41"/>
      <c r="OY116" s="41"/>
      <c r="OZ116" s="41"/>
      <c r="PA116" s="41"/>
      <c r="PB116" s="41"/>
      <c r="PC116" s="41"/>
      <c r="PD116" s="41"/>
      <c r="PE116" s="41"/>
      <c r="PF116" s="41"/>
      <c r="PG116" s="41"/>
      <c r="PH116" s="41"/>
      <c r="PI116" s="41"/>
      <c r="PJ116" s="41"/>
      <c r="PK116" s="41"/>
      <c r="PL116" s="41"/>
      <c r="PM116" s="41"/>
      <c r="PN116" s="41"/>
      <c r="PO116" s="41"/>
      <c r="PP116" s="41"/>
      <c r="PQ116" s="41"/>
      <c r="PR116" s="41"/>
      <c r="PS116" s="41"/>
      <c r="PT116" s="41"/>
      <c r="PU116" s="41"/>
      <c r="PV116" s="41"/>
      <c r="PW116" s="41"/>
      <c r="PX116" s="41"/>
      <c r="PY116" s="41"/>
      <c r="PZ116" s="41"/>
      <c r="QA116" s="41"/>
      <c r="QB116" s="41"/>
      <c r="QC116" s="41"/>
      <c r="QD116" s="41"/>
      <c r="QE116" s="41"/>
      <c r="QF116" s="41"/>
      <c r="QG116" s="41"/>
      <c r="QH116" s="41"/>
      <c r="QI116" s="41"/>
      <c r="QJ116" s="41"/>
      <c r="QK116" s="41"/>
      <c r="QL116" s="41"/>
      <c r="QM116" s="41"/>
      <c r="QN116" s="41"/>
      <c r="QO116" s="41"/>
      <c r="QP116" s="41"/>
      <c r="QQ116" s="41"/>
      <c r="QR116" s="41"/>
      <c r="QS116" s="41"/>
      <c r="QT116" s="41"/>
      <c r="QU116" s="41"/>
      <c r="QV116" s="41"/>
      <c r="QW116" s="41"/>
      <c r="QX116" s="41"/>
      <c r="QY116" s="41"/>
      <c r="QZ116" s="41"/>
      <c r="RA116" s="41"/>
      <c r="RB116" s="41"/>
      <c r="RC116" s="41"/>
      <c r="RD116" s="41"/>
      <c r="RE116" s="41"/>
      <c r="RF116" s="41"/>
      <c r="RG116" s="41"/>
      <c r="RH116" s="41"/>
      <c r="RI116" s="41"/>
      <c r="RJ116" s="41"/>
      <c r="RK116" s="41"/>
      <c r="RL116" s="41"/>
      <c r="RM116" s="41"/>
      <c r="RN116" s="41"/>
      <c r="RO116" s="41"/>
      <c r="RP116" s="41"/>
      <c r="RQ116" s="41"/>
      <c r="RR116" s="41"/>
      <c r="RS116" s="41"/>
      <c r="RT116" s="41"/>
      <c r="RU116" s="41"/>
      <c r="RV116" s="41"/>
      <c r="RW116" s="41"/>
      <c r="RX116" s="41"/>
      <c r="RY116" s="41"/>
      <c r="RZ116" s="41"/>
      <c r="SA116" s="41"/>
      <c r="SB116" s="41"/>
      <c r="SC116" s="41"/>
      <c r="SD116" s="41"/>
      <c r="SE116" s="41"/>
      <c r="SF116" s="41"/>
      <c r="SG116" s="41"/>
      <c r="SH116" s="41"/>
      <c r="SI116" s="41"/>
      <c r="SJ116" s="41"/>
      <c r="SK116" s="41"/>
      <c r="SL116" s="41"/>
      <c r="SM116" s="41"/>
      <c r="SN116" s="41"/>
      <c r="SO116" s="41"/>
      <c r="SP116" s="41"/>
      <c r="SQ116" s="41"/>
      <c r="SR116" s="41"/>
      <c r="SS116" s="41"/>
      <c r="ST116" s="41"/>
      <c r="SU116" s="41"/>
      <c r="SV116" s="41"/>
      <c r="SW116" s="41"/>
      <c r="SX116" s="41"/>
      <c r="SY116" s="41"/>
      <c r="SZ116" s="41"/>
      <c r="TA116" s="41"/>
      <c r="TB116" s="41"/>
      <c r="TC116" s="41"/>
      <c r="TD116" s="41"/>
      <c r="TE116" s="41"/>
      <c r="TF116" s="41"/>
      <c r="TG116" s="41"/>
      <c r="TH116" s="41"/>
      <c r="TI116" s="41"/>
      <c r="TJ116" s="41"/>
      <c r="TK116" s="41"/>
      <c r="TL116" s="41"/>
      <c r="TM116" s="41"/>
      <c r="TN116" s="41"/>
      <c r="TO116" s="41"/>
      <c r="TP116" s="41"/>
      <c r="TQ116" s="41"/>
      <c r="TR116" s="41"/>
      <c r="TS116" s="41"/>
      <c r="TT116" s="41"/>
      <c r="TU116" s="41"/>
      <c r="TV116" s="41"/>
      <c r="TW116" s="41"/>
      <c r="TX116" s="41"/>
      <c r="TY116" s="41"/>
      <c r="TZ116" s="41"/>
      <c r="UA116" s="41"/>
      <c r="UB116" s="41"/>
      <c r="UC116" s="41"/>
      <c r="UD116" s="41"/>
      <c r="UE116" s="41"/>
      <c r="UF116" s="41"/>
      <c r="UG116" s="41"/>
      <c r="UH116" s="41"/>
      <c r="UI116" s="41"/>
      <c r="UJ116" s="41"/>
      <c r="UK116" s="41"/>
      <c r="UL116" s="41"/>
      <c r="UM116" s="41"/>
      <c r="UN116" s="41"/>
      <c r="UO116" s="41"/>
      <c r="UP116" s="41"/>
      <c r="UQ116" s="41"/>
      <c r="UR116" s="41"/>
      <c r="US116" s="41"/>
      <c r="UT116" s="41"/>
      <c r="UU116" s="41"/>
      <c r="UV116" s="41"/>
      <c r="UW116" s="41"/>
      <c r="UX116" s="41"/>
      <c r="UY116" s="41"/>
      <c r="UZ116" s="41"/>
      <c r="VA116" s="41"/>
      <c r="VB116" s="41"/>
      <c r="VC116" s="41"/>
      <c r="VD116" s="41"/>
      <c r="VE116" s="41"/>
      <c r="VF116" s="41"/>
      <c r="VG116" s="41"/>
      <c r="VH116" s="41"/>
      <c r="VI116" s="41"/>
      <c r="VJ116" s="41"/>
      <c r="VK116" s="41"/>
      <c r="VL116" s="41"/>
      <c r="VM116" s="41"/>
      <c r="VN116" s="41"/>
      <c r="VO116" s="41"/>
      <c r="VP116" s="41"/>
      <c r="VQ116" s="41"/>
      <c r="VR116" s="41"/>
      <c r="VS116" s="41"/>
      <c r="VT116" s="41"/>
      <c r="VU116" s="41"/>
      <c r="VV116" s="41"/>
      <c r="VW116" s="41"/>
      <c r="VX116" s="41"/>
      <c r="VY116" s="41"/>
      <c r="VZ116" s="41"/>
      <c r="WA116" s="41"/>
      <c r="WB116" s="41"/>
      <c r="WC116" s="41"/>
      <c r="WD116" s="41"/>
      <c r="WE116" s="41"/>
      <c r="WF116" s="41"/>
      <c r="WG116" s="41"/>
      <c r="WH116" s="41"/>
      <c r="WI116" s="41"/>
      <c r="WJ116" s="41"/>
      <c r="WK116" s="41"/>
      <c r="WL116" s="41"/>
      <c r="WM116" s="41"/>
      <c r="WN116" s="41"/>
      <c r="WO116" s="41"/>
      <c r="WP116" s="41"/>
      <c r="WQ116" s="41"/>
      <c r="WR116" s="41"/>
      <c r="WS116" s="41"/>
      <c r="WT116" s="41"/>
      <c r="WU116" s="41"/>
      <c r="WV116" s="41"/>
      <c r="WW116" s="41"/>
      <c r="WX116" s="41"/>
      <c r="WY116" s="41"/>
      <c r="WZ116" s="41"/>
      <c r="XA116" s="41"/>
      <c r="XB116" s="41"/>
      <c r="XC116" s="41"/>
      <c r="XD116" s="41"/>
      <c r="XE116" s="41"/>
      <c r="XF116" s="41"/>
      <c r="XG116" s="41"/>
      <c r="XH116" s="41"/>
      <c r="XI116" s="41"/>
      <c r="XJ116" s="41"/>
      <c r="XK116" s="41"/>
      <c r="XL116" s="41"/>
      <c r="XM116" s="41"/>
      <c r="XN116" s="41"/>
      <c r="XO116" s="41"/>
      <c r="XP116" s="41"/>
      <c r="XQ116" s="41"/>
      <c r="XR116" s="41"/>
      <c r="XS116" s="41"/>
      <c r="XT116" s="41"/>
      <c r="XU116" s="41"/>
      <c r="XV116" s="41"/>
      <c r="XW116" s="41"/>
      <c r="XX116" s="41"/>
      <c r="XY116" s="41"/>
      <c r="XZ116" s="41"/>
      <c r="YA116" s="41"/>
      <c r="YB116" s="41"/>
      <c r="YC116" s="41"/>
      <c r="YD116" s="41"/>
      <c r="YE116" s="41"/>
      <c r="YF116" s="41"/>
      <c r="YG116" s="41"/>
      <c r="YH116" s="41"/>
      <c r="YI116" s="41"/>
      <c r="YJ116" s="41"/>
      <c r="YK116" s="41"/>
      <c r="YL116" s="41"/>
      <c r="YM116" s="41"/>
      <c r="YN116" s="41"/>
      <c r="YO116" s="41"/>
      <c r="YP116" s="41"/>
      <c r="YQ116" s="41"/>
      <c r="YR116" s="41"/>
      <c r="YS116" s="41"/>
      <c r="YT116" s="41"/>
      <c r="YU116" s="41"/>
      <c r="YV116" s="41"/>
      <c r="YW116" s="41"/>
      <c r="YX116" s="41"/>
      <c r="YY116" s="41"/>
      <c r="YZ116" s="41"/>
      <c r="ZA116" s="41"/>
      <c r="ZB116" s="41"/>
      <c r="ZC116" s="41"/>
      <c r="ZD116" s="41"/>
      <c r="ZE116" s="41"/>
      <c r="ZF116" s="41"/>
      <c r="ZG116" s="41"/>
      <c r="ZH116" s="41"/>
      <c r="ZI116" s="41"/>
      <c r="ZJ116" s="41"/>
      <c r="ZK116" s="41"/>
      <c r="ZL116" s="41"/>
      <c r="ZM116" s="41"/>
      <c r="ZN116" s="41"/>
      <c r="ZO116" s="41"/>
      <c r="ZP116" s="41"/>
      <c r="ZQ116" s="41"/>
      <c r="ZR116" s="41"/>
      <c r="ZS116" s="41"/>
      <c r="ZT116" s="41"/>
      <c r="ZU116" s="41"/>
      <c r="ZV116" s="41"/>
      <c r="ZW116" s="41"/>
      <c r="ZX116" s="41"/>
      <c r="ZY116" s="41"/>
      <c r="ZZ116" s="41"/>
      <c r="AAA116" s="41"/>
      <c r="AAB116" s="41"/>
      <c r="AAC116" s="41"/>
      <c r="AAD116" s="41"/>
      <c r="AAE116" s="41"/>
      <c r="AAF116" s="41"/>
      <c r="AAG116" s="41"/>
      <c r="AAH116" s="41"/>
      <c r="AAI116" s="41"/>
      <c r="AAJ116" s="41"/>
      <c r="AAK116" s="41"/>
      <c r="AAL116" s="41"/>
      <c r="AAM116" s="41"/>
      <c r="AAN116" s="41"/>
      <c r="AAO116" s="41"/>
      <c r="AAP116" s="41"/>
      <c r="AAQ116" s="41"/>
      <c r="AAR116" s="41"/>
      <c r="AAS116" s="41"/>
      <c r="AAT116" s="41"/>
      <c r="AAU116" s="41"/>
      <c r="AAV116" s="41"/>
      <c r="AAW116" s="41"/>
      <c r="AAX116" s="41"/>
      <c r="AAY116" s="41"/>
      <c r="AAZ116" s="41"/>
      <c r="ABA116" s="41"/>
      <c r="ABB116" s="41"/>
      <c r="ABC116" s="41"/>
      <c r="ABD116" s="41"/>
      <c r="ABE116" s="41"/>
      <c r="ABF116" s="41"/>
      <c r="ABG116" s="41"/>
      <c r="ABH116" s="41"/>
      <c r="ABI116" s="41"/>
      <c r="ABJ116" s="41"/>
      <c r="ABK116" s="41"/>
      <c r="ABL116" s="41"/>
      <c r="ABM116" s="41"/>
      <c r="ABN116" s="41"/>
      <c r="ABO116" s="41"/>
      <c r="ABP116" s="41"/>
      <c r="ABQ116" s="41"/>
      <c r="ABR116" s="41"/>
      <c r="ABS116" s="41"/>
      <c r="ABT116" s="41"/>
      <c r="ABU116" s="41"/>
      <c r="ABV116" s="41"/>
      <c r="ABW116" s="41"/>
      <c r="ABX116" s="41"/>
      <c r="ABY116" s="41"/>
      <c r="ABZ116" s="41"/>
      <c r="ACA116" s="41"/>
      <c r="ACB116" s="41"/>
      <c r="ACC116" s="41"/>
      <c r="ACD116" s="41"/>
      <c r="ACE116" s="41"/>
      <c r="ACF116" s="41"/>
      <c r="ACG116" s="41"/>
      <c r="ACH116" s="41"/>
      <c r="ACI116" s="41"/>
      <c r="ACJ116" s="41"/>
      <c r="ACK116" s="41"/>
      <c r="ACL116" s="41"/>
      <c r="ACM116" s="41"/>
      <c r="ACN116" s="41"/>
      <c r="ACO116" s="41"/>
      <c r="ACP116" s="41"/>
      <c r="ACQ116" s="41"/>
      <c r="ACR116" s="41"/>
      <c r="ACS116" s="41"/>
      <c r="ACT116" s="41"/>
      <c r="ACU116" s="41"/>
      <c r="ACV116" s="41"/>
      <c r="ACW116" s="41"/>
      <c r="ACX116" s="41"/>
      <c r="ACY116" s="41"/>
      <c r="ACZ116" s="41"/>
      <c r="ADA116" s="41"/>
      <c r="ADB116" s="41"/>
      <c r="ADC116" s="41"/>
      <c r="ADD116" s="41"/>
      <c r="ADE116" s="41"/>
      <c r="ADF116" s="41"/>
      <c r="ADG116" s="41"/>
      <c r="ADH116" s="41"/>
      <c r="ADI116" s="41"/>
      <c r="ADJ116" s="41"/>
      <c r="ADK116" s="41"/>
      <c r="ADL116" s="41"/>
      <c r="ADM116" s="41"/>
      <c r="ADN116" s="41"/>
      <c r="ADO116" s="41"/>
      <c r="ADP116" s="41"/>
      <c r="ADQ116" s="41"/>
      <c r="ADR116" s="41"/>
      <c r="ADS116" s="41"/>
      <c r="ADT116" s="41"/>
      <c r="ADU116" s="41"/>
      <c r="ADV116" s="41"/>
      <c r="ADW116" s="41"/>
      <c r="ADX116" s="41"/>
      <c r="ADY116" s="41"/>
      <c r="ADZ116" s="41"/>
      <c r="AEA116" s="41"/>
      <c r="AEB116" s="41"/>
      <c r="AEC116" s="41"/>
      <c r="AED116" s="41"/>
      <c r="AEE116" s="41"/>
      <c r="AEF116" s="41"/>
      <c r="AEG116" s="41"/>
      <c r="AEH116" s="41"/>
      <c r="AEI116" s="41"/>
      <c r="AEJ116" s="41"/>
      <c r="AEK116" s="41"/>
      <c r="AEL116" s="41"/>
      <c r="AEM116" s="41"/>
      <c r="AEN116" s="41"/>
      <c r="AEO116" s="41"/>
      <c r="AEP116" s="41"/>
      <c r="AEQ116" s="41"/>
      <c r="AER116" s="41"/>
      <c r="AES116" s="41"/>
      <c r="AET116" s="41"/>
      <c r="AEU116" s="41"/>
      <c r="AEV116" s="41"/>
      <c r="AEW116" s="41"/>
      <c r="AEX116" s="41"/>
      <c r="AEY116" s="41"/>
      <c r="AEZ116" s="41"/>
      <c r="AFA116" s="41"/>
      <c r="AFB116" s="41"/>
      <c r="AFC116" s="41"/>
      <c r="AFD116" s="41"/>
      <c r="AFE116" s="41"/>
      <c r="AFF116" s="41"/>
      <c r="AFG116" s="41"/>
      <c r="AFH116" s="41"/>
      <c r="AFI116" s="41"/>
      <c r="AFJ116" s="41"/>
      <c r="AFK116" s="41"/>
      <c r="AFL116" s="41"/>
      <c r="AFM116" s="41"/>
      <c r="AFN116" s="41"/>
      <c r="AFO116" s="41"/>
      <c r="AFP116" s="41"/>
      <c r="AFQ116" s="41"/>
      <c r="AFR116" s="41"/>
      <c r="AFS116" s="41"/>
      <c r="AFT116" s="41"/>
      <c r="AFU116" s="41"/>
      <c r="AFV116" s="41"/>
      <c r="AFW116" s="41"/>
      <c r="AFX116" s="41"/>
      <c r="AFY116" s="41"/>
      <c r="AFZ116" s="41"/>
      <c r="AGA116" s="41"/>
      <c r="AGB116" s="41"/>
      <c r="AGC116" s="41"/>
      <c r="AGD116" s="41"/>
      <c r="AGE116" s="41"/>
      <c r="AGF116" s="41"/>
      <c r="AGG116" s="41"/>
      <c r="AGH116" s="41"/>
      <c r="AGI116" s="41"/>
      <c r="AGJ116" s="41"/>
      <c r="AGK116" s="41"/>
      <c r="AGL116" s="41"/>
      <c r="AGM116" s="41"/>
      <c r="AGN116" s="41"/>
      <c r="AGO116" s="41"/>
      <c r="AGP116" s="41"/>
      <c r="AGQ116" s="41"/>
      <c r="AGR116" s="41"/>
      <c r="AGS116" s="41"/>
      <c r="AGT116" s="41"/>
      <c r="AGU116" s="41"/>
      <c r="AGV116" s="41"/>
      <c r="AGW116" s="41"/>
      <c r="AGX116" s="41"/>
      <c r="AGY116" s="41"/>
      <c r="AGZ116" s="41"/>
      <c r="AHA116" s="41"/>
      <c r="AHB116" s="41"/>
      <c r="AHC116" s="41"/>
      <c r="AHD116" s="41"/>
      <c r="AHE116" s="41"/>
      <c r="AHF116" s="41"/>
      <c r="AHG116" s="41"/>
      <c r="AHH116" s="41"/>
      <c r="AHI116" s="41"/>
      <c r="AHJ116" s="41"/>
      <c r="AHK116" s="41"/>
      <c r="AHL116" s="41"/>
      <c r="AHM116" s="41"/>
      <c r="AHN116" s="41"/>
      <c r="AHO116" s="41"/>
      <c r="AHP116" s="41"/>
      <c r="AHQ116" s="41"/>
      <c r="AHR116" s="41"/>
      <c r="AHS116" s="41"/>
      <c r="AHT116" s="41"/>
      <c r="AHU116" s="41"/>
      <c r="AHV116" s="41"/>
      <c r="AHW116" s="41"/>
      <c r="AHX116" s="41"/>
      <c r="AHY116" s="41"/>
      <c r="AHZ116" s="41"/>
      <c r="AIA116" s="41"/>
      <c r="AIB116" s="41"/>
      <c r="AIC116" s="41"/>
      <c r="AID116" s="41"/>
      <c r="AIE116" s="41"/>
      <c r="AIF116" s="41"/>
      <c r="AIG116" s="41"/>
      <c r="AIH116" s="41"/>
      <c r="AII116" s="41"/>
      <c r="AIJ116" s="41"/>
      <c r="AIK116" s="41"/>
      <c r="AIL116" s="41"/>
      <c r="AIM116" s="41"/>
      <c r="AIN116" s="41"/>
      <c r="AIO116" s="41"/>
      <c r="AIP116" s="41"/>
      <c r="AIQ116" s="41"/>
      <c r="AIR116" s="41"/>
      <c r="AIS116" s="41"/>
      <c r="AIT116" s="41"/>
      <c r="AIU116" s="41"/>
      <c r="AIV116" s="41"/>
      <c r="AIW116" s="41"/>
      <c r="AIX116" s="41"/>
      <c r="AIY116" s="41"/>
      <c r="AIZ116" s="41"/>
      <c r="AJA116" s="41"/>
      <c r="AJB116" s="41"/>
      <c r="AJC116" s="41"/>
      <c r="AJD116" s="41"/>
      <c r="AJE116" s="41"/>
      <c r="AJF116" s="41"/>
      <c r="AJG116" s="41"/>
      <c r="AJH116" s="41"/>
      <c r="AJI116" s="41"/>
      <c r="AJJ116" s="41"/>
      <c r="AJK116" s="41"/>
      <c r="AJL116" s="41"/>
      <c r="AJM116" s="41"/>
      <c r="AJN116" s="41"/>
      <c r="AJO116" s="41"/>
      <c r="AJP116" s="41"/>
      <c r="AJQ116" s="41"/>
      <c r="AJR116" s="41"/>
      <c r="AJS116" s="41"/>
      <c r="AJT116" s="41"/>
      <c r="AJU116" s="41"/>
      <c r="AJV116" s="41"/>
      <c r="AJW116" s="41"/>
      <c r="AJX116" s="41"/>
      <c r="AJY116" s="41"/>
      <c r="AJZ116" s="41"/>
      <c r="AKA116" s="41"/>
      <c r="AKB116" s="41"/>
      <c r="AKC116" s="41"/>
      <c r="AKD116" s="41"/>
      <c r="AKE116" s="41"/>
      <c r="AKF116" s="41"/>
      <c r="AKG116" s="41"/>
      <c r="AKH116" s="41"/>
      <c r="AKI116" s="41"/>
      <c r="AKJ116" s="41"/>
      <c r="AKK116" s="41"/>
      <c r="AKL116" s="41"/>
      <c r="AKM116" s="41"/>
      <c r="AKN116" s="41"/>
      <c r="AKO116" s="41"/>
      <c r="AKP116" s="41"/>
      <c r="AKQ116" s="41"/>
      <c r="AKR116" s="41"/>
      <c r="AKS116" s="41"/>
      <c r="AKT116" s="41"/>
      <c r="AKU116" s="41"/>
      <c r="AKV116" s="41"/>
      <c r="AKW116" s="41"/>
      <c r="AKX116" s="41"/>
      <c r="AKY116" s="41"/>
      <c r="AKZ116" s="41"/>
      <c r="ALA116" s="41"/>
      <c r="ALB116" s="41"/>
      <c r="ALC116" s="41"/>
      <c r="ALD116" s="41"/>
      <c r="ALE116" s="41"/>
      <c r="ALF116" s="41"/>
      <c r="ALG116" s="41"/>
      <c r="ALH116" s="41"/>
      <c r="ALI116" s="41"/>
      <c r="ALJ116" s="41"/>
      <c r="ALK116" s="41"/>
      <c r="ALL116" s="41"/>
      <c r="ALM116" s="41"/>
      <c r="ALN116" s="41"/>
      <c r="ALO116" s="41"/>
      <c r="ALP116" s="41"/>
      <c r="ALQ116" s="41"/>
      <c r="ALR116" s="41"/>
      <c r="ALS116" s="41"/>
      <c r="ALT116" s="41"/>
      <c r="ALU116" s="41"/>
      <c r="ALV116" s="41"/>
      <c r="ALW116" s="41"/>
      <c r="ALX116" s="41"/>
      <c r="ALY116" s="41"/>
      <c r="ALZ116" s="41"/>
      <c r="AMA116" s="41"/>
      <c r="AMB116" s="41"/>
      <c r="AMC116" s="41"/>
      <c r="AMD116" s="41"/>
      <c r="AME116" s="41"/>
      <c r="AMF116" s="41"/>
      <c r="AMG116" s="41"/>
      <c r="AMH116" s="41"/>
      <c r="AMI116" s="41"/>
      <c r="AMJ116" s="41"/>
      <c r="AMK116" s="41"/>
    </row>
    <row r="117" spans="1:1025">
      <c r="A117" s="54" t="s">
        <v>25</v>
      </c>
      <c r="B117" s="280" t="s">
        <v>122</v>
      </c>
      <c r="C117" s="281"/>
      <c r="D117" s="281"/>
      <c r="E117" s="281"/>
      <c r="F117" s="282"/>
      <c r="G117" s="191">
        <f>G109</f>
        <v>543.69000000000005</v>
      </c>
      <c r="H117" s="3"/>
    </row>
    <row r="118" spans="1:1025" s="30" customFormat="1" ht="15.75" customHeight="1">
      <c r="A118" s="137" t="s">
        <v>28</v>
      </c>
      <c r="B118" s="283" t="s">
        <v>118</v>
      </c>
      <c r="C118" s="284"/>
      <c r="D118" s="284"/>
      <c r="E118" s="284"/>
      <c r="F118" s="285"/>
      <c r="G118" s="192">
        <f>G113</f>
        <v>0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  <c r="WC118" s="29"/>
      <c r="WD118" s="29"/>
      <c r="WE118" s="29"/>
      <c r="WF118" s="29"/>
      <c r="WG118" s="29"/>
      <c r="WH118" s="29"/>
      <c r="WI118" s="29"/>
      <c r="WJ118" s="29"/>
      <c r="WK118" s="29"/>
      <c r="WL118" s="29"/>
      <c r="WM118" s="29"/>
      <c r="WN118" s="29"/>
      <c r="WO118" s="29"/>
      <c r="WP118" s="29"/>
      <c r="WQ118" s="29"/>
      <c r="WR118" s="29"/>
      <c r="WS118" s="29"/>
      <c r="WT118" s="29"/>
      <c r="WU118" s="29"/>
      <c r="WV118" s="29"/>
      <c r="WW118" s="29"/>
      <c r="WX118" s="29"/>
      <c r="WY118" s="29"/>
      <c r="WZ118" s="29"/>
      <c r="XA118" s="29"/>
      <c r="XB118" s="29"/>
      <c r="XC118" s="29"/>
      <c r="XD118" s="29"/>
      <c r="XE118" s="29"/>
      <c r="XF118" s="29"/>
      <c r="XG118" s="29"/>
      <c r="XH118" s="29"/>
      <c r="XI118" s="29"/>
      <c r="XJ118" s="29"/>
      <c r="XK118" s="29"/>
      <c r="XL118" s="29"/>
      <c r="XM118" s="29"/>
      <c r="XN118" s="29"/>
      <c r="XO118" s="29"/>
      <c r="XP118" s="29"/>
      <c r="XQ118" s="29"/>
      <c r="XR118" s="29"/>
      <c r="XS118" s="29"/>
      <c r="XT118" s="29"/>
      <c r="XU118" s="29"/>
      <c r="XV118" s="29"/>
      <c r="XW118" s="29"/>
      <c r="XX118" s="29"/>
      <c r="XY118" s="29"/>
      <c r="XZ118" s="29"/>
      <c r="YA118" s="29"/>
      <c r="YB118" s="29"/>
      <c r="YC118" s="29"/>
      <c r="YD118" s="29"/>
      <c r="YE118" s="29"/>
      <c r="YF118" s="29"/>
      <c r="YG118" s="29"/>
      <c r="YH118" s="29"/>
      <c r="YI118" s="29"/>
      <c r="YJ118" s="29"/>
      <c r="YK118" s="29"/>
      <c r="YL118" s="29"/>
      <c r="YM118" s="29"/>
      <c r="YN118" s="29"/>
      <c r="YO118" s="29"/>
      <c r="YP118" s="29"/>
      <c r="YQ118" s="29"/>
      <c r="YR118" s="29"/>
      <c r="YS118" s="29"/>
      <c r="YT118" s="29"/>
      <c r="YU118" s="29"/>
      <c r="YV118" s="29"/>
      <c r="YW118" s="29"/>
      <c r="YX118" s="29"/>
      <c r="YY118" s="29"/>
      <c r="YZ118" s="29"/>
      <c r="ZA118" s="29"/>
      <c r="ZB118" s="29"/>
      <c r="ZC118" s="29"/>
      <c r="ZD118" s="29"/>
      <c r="ZE118" s="29"/>
      <c r="ZF118" s="29"/>
      <c r="ZG118" s="29"/>
      <c r="ZH118" s="29"/>
      <c r="ZI118" s="29"/>
      <c r="ZJ118" s="29"/>
      <c r="ZK118" s="29"/>
      <c r="ZL118" s="29"/>
      <c r="ZM118" s="29"/>
      <c r="ZN118" s="29"/>
      <c r="ZO118" s="29"/>
      <c r="ZP118" s="29"/>
      <c r="ZQ118" s="29"/>
      <c r="ZR118" s="29"/>
      <c r="ZS118" s="29"/>
      <c r="ZT118" s="29"/>
      <c r="ZU118" s="29"/>
      <c r="ZV118" s="29"/>
      <c r="ZW118" s="29"/>
      <c r="ZX118" s="29"/>
      <c r="ZY118" s="29"/>
      <c r="ZZ118" s="29"/>
      <c r="AAA118" s="29"/>
      <c r="AAB118" s="29"/>
      <c r="AAC118" s="29"/>
      <c r="AAD118" s="29"/>
      <c r="AAE118" s="29"/>
      <c r="AAF118" s="29"/>
      <c r="AAG118" s="29"/>
      <c r="AAH118" s="29"/>
      <c r="AAI118" s="29"/>
      <c r="AAJ118" s="29"/>
      <c r="AAK118" s="29"/>
      <c r="AAL118" s="29"/>
      <c r="AAM118" s="29"/>
      <c r="AAN118" s="29"/>
      <c r="AAO118" s="29"/>
      <c r="AAP118" s="29"/>
      <c r="AAQ118" s="29"/>
      <c r="AAR118" s="29"/>
      <c r="AAS118" s="29"/>
      <c r="AAT118" s="29"/>
      <c r="AAU118" s="29"/>
      <c r="AAV118" s="29"/>
      <c r="AAW118" s="29"/>
      <c r="AAX118" s="29"/>
      <c r="AAY118" s="29"/>
      <c r="AAZ118" s="29"/>
      <c r="ABA118" s="29"/>
      <c r="ABB118" s="29"/>
      <c r="ABC118" s="29"/>
      <c r="ABD118" s="29"/>
      <c r="ABE118" s="29"/>
      <c r="ABF118" s="29"/>
      <c r="ABG118" s="29"/>
      <c r="ABH118" s="29"/>
      <c r="ABI118" s="29"/>
      <c r="ABJ118" s="29"/>
      <c r="ABK118" s="29"/>
      <c r="ABL118" s="29"/>
      <c r="ABM118" s="29"/>
      <c r="ABN118" s="29"/>
      <c r="ABO118" s="29"/>
      <c r="ABP118" s="29"/>
      <c r="ABQ118" s="29"/>
      <c r="ABR118" s="29"/>
      <c r="ABS118" s="29"/>
      <c r="ABT118" s="29"/>
      <c r="ABU118" s="29"/>
      <c r="ABV118" s="29"/>
      <c r="ABW118" s="29"/>
      <c r="ABX118" s="29"/>
      <c r="ABY118" s="29"/>
      <c r="ABZ118" s="29"/>
      <c r="ACA118" s="29"/>
      <c r="ACB118" s="29"/>
      <c r="ACC118" s="29"/>
      <c r="ACD118" s="29"/>
      <c r="ACE118" s="29"/>
      <c r="ACF118" s="29"/>
      <c r="ACG118" s="29"/>
      <c r="ACH118" s="29"/>
      <c r="ACI118" s="29"/>
      <c r="ACJ118" s="29"/>
      <c r="ACK118" s="29"/>
      <c r="ACL118" s="29"/>
      <c r="ACM118" s="29"/>
      <c r="ACN118" s="29"/>
      <c r="ACO118" s="29"/>
      <c r="ACP118" s="29"/>
      <c r="ACQ118" s="29"/>
      <c r="ACR118" s="29"/>
      <c r="ACS118" s="29"/>
      <c r="ACT118" s="29"/>
      <c r="ACU118" s="29"/>
      <c r="ACV118" s="29"/>
      <c r="ACW118" s="29"/>
      <c r="ACX118" s="29"/>
      <c r="ACY118" s="29"/>
      <c r="ACZ118" s="29"/>
      <c r="ADA118" s="29"/>
      <c r="ADB118" s="29"/>
      <c r="ADC118" s="29"/>
      <c r="ADD118" s="29"/>
      <c r="ADE118" s="29"/>
      <c r="ADF118" s="29"/>
      <c r="ADG118" s="29"/>
      <c r="ADH118" s="29"/>
      <c r="ADI118" s="29"/>
      <c r="ADJ118" s="29"/>
      <c r="ADK118" s="29"/>
      <c r="ADL118" s="29"/>
      <c r="ADM118" s="29"/>
      <c r="ADN118" s="29"/>
      <c r="ADO118" s="29"/>
      <c r="ADP118" s="29"/>
      <c r="ADQ118" s="29"/>
      <c r="ADR118" s="29"/>
      <c r="ADS118" s="29"/>
      <c r="ADT118" s="29"/>
      <c r="ADU118" s="29"/>
      <c r="ADV118" s="29"/>
      <c r="ADW118" s="29"/>
      <c r="ADX118" s="29"/>
      <c r="ADY118" s="29"/>
      <c r="ADZ118" s="29"/>
      <c r="AEA118" s="29"/>
      <c r="AEB118" s="29"/>
      <c r="AEC118" s="29"/>
      <c r="AED118" s="29"/>
      <c r="AEE118" s="29"/>
      <c r="AEF118" s="29"/>
      <c r="AEG118" s="29"/>
      <c r="AEH118" s="29"/>
      <c r="AEI118" s="29"/>
      <c r="AEJ118" s="29"/>
      <c r="AEK118" s="29"/>
      <c r="AEL118" s="29"/>
      <c r="AEM118" s="29"/>
      <c r="AEN118" s="29"/>
      <c r="AEO118" s="29"/>
      <c r="AEP118" s="29"/>
      <c r="AEQ118" s="29"/>
      <c r="AER118" s="29"/>
      <c r="AES118" s="29"/>
      <c r="AET118" s="29"/>
      <c r="AEU118" s="29"/>
      <c r="AEV118" s="29"/>
      <c r="AEW118" s="29"/>
      <c r="AEX118" s="29"/>
      <c r="AEY118" s="29"/>
      <c r="AEZ118" s="29"/>
      <c r="AFA118" s="29"/>
      <c r="AFB118" s="29"/>
      <c r="AFC118" s="29"/>
      <c r="AFD118" s="29"/>
      <c r="AFE118" s="29"/>
      <c r="AFF118" s="29"/>
      <c r="AFG118" s="29"/>
      <c r="AFH118" s="29"/>
      <c r="AFI118" s="29"/>
      <c r="AFJ118" s="29"/>
      <c r="AFK118" s="29"/>
      <c r="AFL118" s="29"/>
      <c r="AFM118" s="29"/>
      <c r="AFN118" s="29"/>
      <c r="AFO118" s="29"/>
      <c r="AFP118" s="29"/>
      <c r="AFQ118" s="29"/>
      <c r="AFR118" s="29"/>
      <c r="AFS118" s="29"/>
      <c r="AFT118" s="29"/>
      <c r="AFU118" s="29"/>
      <c r="AFV118" s="29"/>
      <c r="AFW118" s="29"/>
      <c r="AFX118" s="29"/>
      <c r="AFY118" s="29"/>
      <c r="AFZ118" s="29"/>
      <c r="AGA118" s="29"/>
      <c r="AGB118" s="29"/>
      <c r="AGC118" s="29"/>
      <c r="AGD118" s="29"/>
      <c r="AGE118" s="29"/>
      <c r="AGF118" s="29"/>
      <c r="AGG118" s="29"/>
      <c r="AGH118" s="29"/>
      <c r="AGI118" s="29"/>
      <c r="AGJ118" s="29"/>
      <c r="AGK118" s="29"/>
      <c r="AGL118" s="29"/>
      <c r="AGM118" s="29"/>
      <c r="AGN118" s="29"/>
      <c r="AGO118" s="29"/>
      <c r="AGP118" s="29"/>
      <c r="AGQ118" s="29"/>
      <c r="AGR118" s="29"/>
      <c r="AGS118" s="29"/>
      <c r="AGT118" s="29"/>
      <c r="AGU118" s="29"/>
      <c r="AGV118" s="29"/>
      <c r="AGW118" s="29"/>
      <c r="AGX118" s="29"/>
      <c r="AGY118" s="29"/>
      <c r="AGZ118" s="29"/>
      <c r="AHA118" s="29"/>
      <c r="AHB118" s="29"/>
      <c r="AHC118" s="29"/>
      <c r="AHD118" s="29"/>
      <c r="AHE118" s="29"/>
      <c r="AHF118" s="29"/>
      <c r="AHG118" s="29"/>
      <c r="AHH118" s="29"/>
      <c r="AHI118" s="29"/>
      <c r="AHJ118" s="29"/>
      <c r="AHK118" s="29"/>
      <c r="AHL118" s="29"/>
      <c r="AHM118" s="29"/>
      <c r="AHN118" s="29"/>
      <c r="AHO118" s="29"/>
      <c r="AHP118" s="29"/>
      <c r="AHQ118" s="29"/>
      <c r="AHR118" s="29"/>
      <c r="AHS118" s="29"/>
      <c r="AHT118" s="29"/>
      <c r="AHU118" s="29"/>
      <c r="AHV118" s="29"/>
      <c r="AHW118" s="29"/>
      <c r="AHX118" s="29"/>
      <c r="AHY118" s="29"/>
      <c r="AHZ118" s="29"/>
      <c r="AIA118" s="29"/>
      <c r="AIB118" s="29"/>
      <c r="AIC118" s="29"/>
      <c r="AID118" s="29"/>
      <c r="AIE118" s="29"/>
      <c r="AIF118" s="29"/>
      <c r="AIG118" s="29"/>
      <c r="AIH118" s="29"/>
      <c r="AII118" s="29"/>
      <c r="AIJ118" s="29"/>
      <c r="AIK118" s="29"/>
      <c r="AIL118" s="29"/>
      <c r="AIM118" s="29"/>
      <c r="AIN118" s="29"/>
      <c r="AIO118" s="29"/>
      <c r="AIP118" s="29"/>
      <c r="AIQ118" s="29"/>
      <c r="AIR118" s="29"/>
      <c r="AIS118" s="29"/>
      <c r="AIT118" s="29"/>
      <c r="AIU118" s="29"/>
      <c r="AIV118" s="29"/>
      <c r="AIW118" s="29"/>
      <c r="AIX118" s="29"/>
      <c r="AIY118" s="29"/>
      <c r="AIZ118" s="29"/>
      <c r="AJA118" s="29"/>
      <c r="AJB118" s="29"/>
      <c r="AJC118" s="29"/>
      <c r="AJD118" s="29"/>
      <c r="AJE118" s="29"/>
      <c r="AJF118" s="29"/>
      <c r="AJG118" s="29"/>
      <c r="AJH118" s="29"/>
      <c r="AJI118" s="29"/>
      <c r="AJJ118" s="29"/>
      <c r="AJK118" s="29"/>
      <c r="AJL118" s="29"/>
      <c r="AJM118" s="29"/>
      <c r="AJN118" s="29"/>
      <c r="AJO118" s="29"/>
      <c r="AJP118" s="29"/>
      <c r="AJQ118" s="29"/>
      <c r="AJR118" s="29"/>
      <c r="AJS118" s="29"/>
      <c r="AJT118" s="29"/>
      <c r="AJU118" s="29"/>
      <c r="AJV118" s="29"/>
      <c r="AJW118" s="29"/>
      <c r="AJX118" s="29"/>
      <c r="AJY118" s="29"/>
      <c r="AJZ118" s="29"/>
      <c r="AKA118" s="29"/>
      <c r="AKB118" s="29"/>
      <c r="AKC118" s="29"/>
      <c r="AKD118" s="29"/>
      <c r="AKE118" s="29"/>
      <c r="AKF118" s="29"/>
      <c r="AKG118" s="29"/>
      <c r="AKH118" s="29"/>
      <c r="AKI118" s="29"/>
      <c r="AKJ118" s="29"/>
      <c r="AKK118" s="29"/>
      <c r="AKL118" s="29"/>
      <c r="AKM118" s="29"/>
      <c r="AKN118" s="29"/>
      <c r="AKO118" s="29"/>
      <c r="AKP118" s="29"/>
      <c r="AKQ118" s="29"/>
      <c r="AKR118" s="29"/>
      <c r="AKS118" s="29"/>
      <c r="AKT118" s="29"/>
      <c r="AKU118" s="29"/>
      <c r="AKV118" s="29"/>
      <c r="AKW118" s="29"/>
      <c r="AKX118" s="29"/>
      <c r="AKY118" s="29"/>
      <c r="AKZ118" s="29"/>
      <c r="ALA118" s="29"/>
      <c r="ALB118" s="29"/>
      <c r="ALC118" s="29"/>
      <c r="ALD118" s="29"/>
      <c r="ALE118" s="29"/>
      <c r="ALF118" s="29"/>
      <c r="ALG118" s="29"/>
      <c r="ALH118" s="29"/>
      <c r="ALI118" s="29"/>
      <c r="ALJ118" s="29"/>
      <c r="ALK118" s="29"/>
      <c r="ALL118" s="29"/>
      <c r="ALM118" s="29"/>
      <c r="ALN118" s="29"/>
      <c r="ALO118" s="29"/>
      <c r="ALP118" s="29"/>
      <c r="ALQ118" s="29"/>
      <c r="ALR118" s="29"/>
      <c r="ALS118" s="29"/>
      <c r="ALT118" s="29"/>
      <c r="ALU118" s="29"/>
      <c r="ALV118" s="29"/>
      <c r="ALW118" s="29"/>
      <c r="ALX118" s="29"/>
      <c r="ALY118" s="29"/>
      <c r="ALZ118" s="29"/>
      <c r="AMA118" s="29"/>
      <c r="AMB118" s="29"/>
      <c r="AMC118" s="29"/>
      <c r="AMD118" s="29"/>
      <c r="AME118" s="29"/>
      <c r="AMF118" s="29"/>
      <c r="AMG118" s="29"/>
      <c r="AMH118" s="29"/>
      <c r="AMI118" s="29"/>
      <c r="AMJ118" s="29"/>
      <c r="AMK118" s="29"/>
    </row>
    <row r="119" spans="1:1025" ht="15.75" customHeight="1">
      <c r="A119" s="286" t="s">
        <v>123</v>
      </c>
      <c r="B119" s="286"/>
      <c r="C119" s="286"/>
      <c r="D119" s="286"/>
      <c r="E119" s="286"/>
      <c r="F119" s="286"/>
      <c r="G119" s="138">
        <f>SUM(G117:G118)</f>
        <v>543.69000000000005</v>
      </c>
      <c r="H119" s="3"/>
    </row>
    <row r="120" spans="1:1025" ht="27.75" customHeight="1">
      <c r="A120" s="225" t="s">
        <v>82</v>
      </c>
      <c r="B120" s="291" t="s">
        <v>249</v>
      </c>
      <c r="C120" s="291"/>
      <c r="D120" s="291"/>
      <c r="E120" s="291"/>
      <c r="F120" s="291"/>
      <c r="G120" s="291"/>
      <c r="H120" s="3"/>
    </row>
    <row r="121" spans="1:1025" s="45" customFormat="1">
      <c r="A121" s="55"/>
      <c r="B121" s="55"/>
      <c r="C121" s="55"/>
      <c r="D121" s="78"/>
      <c r="E121" s="130"/>
      <c r="F121" s="130"/>
      <c r="G121" s="130"/>
      <c r="H121" s="50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47"/>
      <c r="VG121" s="47"/>
      <c r="VH121" s="47"/>
      <c r="VI121" s="47"/>
      <c r="VJ121" s="47"/>
      <c r="VK121" s="47"/>
      <c r="VL121" s="47"/>
      <c r="VM121" s="47"/>
      <c r="VN121" s="47"/>
      <c r="VO121" s="47"/>
      <c r="VP121" s="47"/>
      <c r="VQ121" s="47"/>
      <c r="VR121" s="47"/>
      <c r="VS121" s="47"/>
      <c r="VT121" s="47"/>
      <c r="VU121" s="47"/>
      <c r="VV121" s="47"/>
      <c r="VW121" s="47"/>
      <c r="VX121" s="47"/>
      <c r="VY121" s="47"/>
      <c r="VZ121" s="47"/>
      <c r="WA121" s="47"/>
      <c r="WB121" s="47"/>
      <c r="WC121" s="47"/>
      <c r="WD121" s="47"/>
      <c r="WE121" s="47"/>
      <c r="WF121" s="47"/>
      <c r="WG121" s="47"/>
      <c r="WH121" s="47"/>
      <c r="WI121" s="47"/>
      <c r="WJ121" s="47"/>
      <c r="WK121" s="47"/>
      <c r="WL121" s="47"/>
      <c r="WM121" s="47"/>
      <c r="WN121" s="47"/>
      <c r="WO121" s="47"/>
      <c r="WP121" s="47"/>
      <c r="WQ121" s="47"/>
      <c r="WR121" s="47"/>
      <c r="WS121" s="47"/>
      <c r="WT121" s="47"/>
      <c r="WU121" s="47"/>
      <c r="WV121" s="47"/>
      <c r="WW121" s="47"/>
      <c r="WX121" s="47"/>
      <c r="WY121" s="47"/>
      <c r="WZ121" s="47"/>
      <c r="XA121" s="47"/>
      <c r="XB121" s="47"/>
      <c r="XC121" s="47"/>
      <c r="XD121" s="47"/>
      <c r="XE121" s="47"/>
      <c r="XF121" s="47"/>
      <c r="XG121" s="47"/>
      <c r="XH121" s="47"/>
      <c r="XI121" s="47"/>
      <c r="XJ121" s="47"/>
      <c r="XK121" s="47"/>
      <c r="XL121" s="47"/>
      <c r="XM121" s="47"/>
      <c r="XN121" s="47"/>
      <c r="XO121" s="47"/>
      <c r="XP121" s="47"/>
      <c r="XQ121" s="47"/>
      <c r="XR121" s="47"/>
      <c r="XS121" s="47"/>
      <c r="XT121" s="47"/>
      <c r="XU121" s="47"/>
      <c r="XV121" s="47"/>
      <c r="XW121" s="47"/>
      <c r="XX121" s="47"/>
      <c r="XY121" s="47"/>
      <c r="XZ121" s="47"/>
      <c r="YA121" s="47"/>
      <c r="YB121" s="47"/>
      <c r="YC121" s="47"/>
      <c r="YD121" s="47"/>
      <c r="YE121" s="47"/>
      <c r="YF121" s="47"/>
      <c r="YG121" s="47"/>
      <c r="YH121" s="47"/>
      <c r="YI121" s="47"/>
      <c r="YJ121" s="47"/>
      <c r="YK121" s="47"/>
      <c r="YL121" s="47"/>
      <c r="YM121" s="47"/>
      <c r="YN121" s="47"/>
      <c r="YO121" s="47"/>
      <c r="YP121" s="47"/>
      <c r="YQ121" s="47"/>
      <c r="YR121" s="47"/>
      <c r="YS121" s="47"/>
      <c r="YT121" s="47"/>
      <c r="YU121" s="47"/>
      <c r="YV121" s="47"/>
      <c r="YW121" s="47"/>
      <c r="YX121" s="47"/>
      <c r="YY121" s="47"/>
      <c r="YZ121" s="47"/>
      <c r="ZA121" s="47"/>
      <c r="ZB121" s="47"/>
      <c r="ZC121" s="47"/>
      <c r="ZD121" s="47"/>
      <c r="ZE121" s="47"/>
      <c r="ZF121" s="47"/>
      <c r="ZG121" s="47"/>
      <c r="ZH121" s="47"/>
      <c r="ZI121" s="47"/>
      <c r="ZJ121" s="47"/>
      <c r="ZK121" s="47"/>
      <c r="ZL121" s="47"/>
      <c r="ZM121" s="47"/>
      <c r="ZN121" s="47"/>
      <c r="ZO121" s="47"/>
      <c r="ZP121" s="47"/>
      <c r="ZQ121" s="47"/>
      <c r="ZR121" s="47"/>
      <c r="ZS121" s="47"/>
      <c r="ZT121" s="47"/>
      <c r="ZU121" s="47"/>
      <c r="ZV121" s="47"/>
      <c r="ZW121" s="47"/>
      <c r="ZX121" s="47"/>
      <c r="ZY121" s="47"/>
      <c r="ZZ121" s="47"/>
      <c r="AAA121" s="47"/>
      <c r="AAB121" s="47"/>
      <c r="AAC121" s="47"/>
      <c r="AAD121" s="47"/>
      <c r="AAE121" s="47"/>
      <c r="AAF121" s="47"/>
      <c r="AAG121" s="47"/>
      <c r="AAH121" s="47"/>
      <c r="AAI121" s="47"/>
      <c r="AAJ121" s="47"/>
      <c r="AAK121" s="47"/>
      <c r="AAL121" s="47"/>
      <c r="AAM121" s="47"/>
      <c r="AAN121" s="47"/>
      <c r="AAO121" s="47"/>
      <c r="AAP121" s="47"/>
      <c r="AAQ121" s="47"/>
      <c r="AAR121" s="47"/>
      <c r="AAS121" s="47"/>
      <c r="AAT121" s="47"/>
      <c r="AAU121" s="47"/>
      <c r="AAV121" s="47"/>
      <c r="AAW121" s="47"/>
      <c r="AAX121" s="47"/>
      <c r="AAY121" s="47"/>
      <c r="AAZ121" s="47"/>
      <c r="ABA121" s="47"/>
      <c r="ABB121" s="47"/>
      <c r="ABC121" s="47"/>
      <c r="ABD121" s="47"/>
      <c r="ABE121" s="47"/>
      <c r="ABF121" s="47"/>
      <c r="ABG121" s="47"/>
      <c r="ABH121" s="47"/>
      <c r="ABI121" s="47"/>
      <c r="ABJ121" s="47"/>
      <c r="ABK121" s="47"/>
      <c r="ABL121" s="47"/>
      <c r="ABM121" s="47"/>
      <c r="ABN121" s="47"/>
      <c r="ABO121" s="47"/>
      <c r="ABP121" s="47"/>
      <c r="ABQ121" s="47"/>
      <c r="ABR121" s="47"/>
      <c r="ABS121" s="47"/>
      <c r="ABT121" s="47"/>
      <c r="ABU121" s="47"/>
      <c r="ABV121" s="47"/>
      <c r="ABW121" s="47"/>
      <c r="ABX121" s="47"/>
      <c r="ABY121" s="47"/>
      <c r="ABZ121" s="47"/>
      <c r="ACA121" s="47"/>
      <c r="ACB121" s="47"/>
      <c r="ACC121" s="47"/>
      <c r="ACD121" s="47"/>
      <c r="ACE121" s="47"/>
      <c r="ACF121" s="47"/>
      <c r="ACG121" s="47"/>
      <c r="ACH121" s="47"/>
      <c r="ACI121" s="47"/>
      <c r="ACJ121" s="47"/>
      <c r="ACK121" s="47"/>
      <c r="ACL121" s="47"/>
      <c r="ACM121" s="47"/>
      <c r="ACN121" s="47"/>
      <c r="ACO121" s="47"/>
      <c r="ACP121" s="47"/>
      <c r="ACQ121" s="47"/>
      <c r="ACR121" s="47"/>
      <c r="ACS121" s="47"/>
      <c r="ACT121" s="47"/>
      <c r="ACU121" s="47"/>
      <c r="ACV121" s="47"/>
      <c r="ACW121" s="47"/>
      <c r="ACX121" s="47"/>
      <c r="ACY121" s="47"/>
      <c r="ACZ121" s="47"/>
      <c r="ADA121" s="47"/>
      <c r="ADB121" s="47"/>
      <c r="ADC121" s="47"/>
      <c r="ADD121" s="47"/>
      <c r="ADE121" s="47"/>
      <c r="ADF121" s="47"/>
      <c r="ADG121" s="47"/>
      <c r="ADH121" s="47"/>
      <c r="ADI121" s="47"/>
      <c r="ADJ121" s="47"/>
      <c r="ADK121" s="47"/>
      <c r="ADL121" s="47"/>
      <c r="ADM121" s="47"/>
      <c r="ADN121" s="47"/>
      <c r="ADO121" s="47"/>
      <c r="ADP121" s="47"/>
      <c r="ADQ121" s="47"/>
      <c r="ADR121" s="47"/>
      <c r="ADS121" s="47"/>
      <c r="ADT121" s="47"/>
      <c r="ADU121" s="47"/>
      <c r="ADV121" s="47"/>
      <c r="ADW121" s="47"/>
      <c r="ADX121" s="47"/>
      <c r="ADY121" s="47"/>
      <c r="ADZ121" s="47"/>
      <c r="AEA121" s="47"/>
      <c r="AEB121" s="47"/>
      <c r="AEC121" s="47"/>
      <c r="AED121" s="47"/>
      <c r="AEE121" s="47"/>
      <c r="AEF121" s="47"/>
      <c r="AEG121" s="47"/>
      <c r="AEH121" s="47"/>
      <c r="AEI121" s="47"/>
      <c r="AEJ121" s="47"/>
      <c r="AEK121" s="47"/>
      <c r="AEL121" s="47"/>
      <c r="AEM121" s="47"/>
      <c r="AEN121" s="47"/>
      <c r="AEO121" s="47"/>
      <c r="AEP121" s="47"/>
      <c r="AEQ121" s="47"/>
      <c r="AER121" s="47"/>
      <c r="AES121" s="47"/>
      <c r="AET121" s="47"/>
      <c r="AEU121" s="47"/>
      <c r="AEV121" s="47"/>
      <c r="AEW121" s="47"/>
      <c r="AEX121" s="47"/>
      <c r="AEY121" s="47"/>
      <c r="AEZ121" s="47"/>
      <c r="AFA121" s="47"/>
      <c r="AFB121" s="47"/>
      <c r="AFC121" s="47"/>
      <c r="AFD121" s="47"/>
      <c r="AFE121" s="47"/>
      <c r="AFF121" s="47"/>
      <c r="AFG121" s="47"/>
      <c r="AFH121" s="47"/>
      <c r="AFI121" s="47"/>
      <c r="AFJ121" s="47"/>
      <c r="AFK121" s="47"/>
      <c r="AFL121" s="47"/>
      <c r="AFM121" s="47"/>
      <c r="AFN121" s="47"/>
      <c r="AFO121" s="47"/>
      <c r="AFP121" s="47"/>
      <c r="AFQ121" s="47"/>
      <c r="AFR121" s="47"/>
      <c r="AFS121" s="47"/>
      <c r="AFT121" s="47"/>
      <c r="AFU121" s="47"/>
      <c r="AFV121" s="47"/>
      <c r="AFW121" s="47"/>
      <c r="AFX121" s="47"/>
      <c r="AFY121" s="47"/>
      <c r="AFZ121" s="47"/>
      <c r="AGA121" s="47"/>
      <c r="AGB121" s="47"/>
      <c r="AGC121" s="47"/>
      <c r="AGD121" s="47"/>
      <c r="AGE121" s="47"/>
      <c r="AGF121" s="47"/>
      <c r="AGG121" s="47"/>
      <c r="AGH121" s="47"/>
      <c r="AGI121" s="47"/>
      <c r="AGJ121" s="47"/>
      <c r="AGK121" s="47"/>
      <c r="AGL121" s="47"/>
      <c r="AGM121" s="47"/>
      <c r="AGN121" s="47"/>
      <c r="AGO121" s="47"/>
      <c r="AGP121" s="47"/>
      <c r="AGQ121" s="47"/>
      <c r="AGR121" s="47"/>
      <c r="AGS121" s="47"/>
      <c r="AGT121" s="47"/>
      <c r="AGU121" s="47"/>
      <c r="AGV121" s="47"/>
      <c r="AGW121" s="47"/>
      <c r="AGX121" s="47"/>
      <c r="AGY121" s="47"/>
      <c r="AGZ121" s="47"/>
      <c r="AHA121" s="47"/>
      <c r="AHB121" s="47"/>
      <c r="AHC121" s="47"/>
      <c r="AHD121" s="47"/>
      <c r="AHE121" s="47"/>
      <c r="AHF121" s="47"/>
      <c r="AHG121" s="47"/>
      <c r="AHH121" s="47"/>
      <c r="AHI121" s="47"/>
      <c r="AHJ121" s="47"/>
      <c r="AHK121" s="47"/>
      <c r="AHL121" s="47"/>
      <c r="AHM121" s="47"/>
      <c r="AHN121" s="47"/>
      <c r="AHO121" s="47"/>
      <c r="AHP121" s="47"/>
      <c r="AHQ121" s="47"/>
      <c r="AHR121" s="47"/>
      <c r="AHS121" s="47"/>
      <c r="AHT121" s="47"/>
      <c r="AHU121" s="47"/>
      <c r="AHV121" s="47"/>
      <c r="AHW121" s="47"/>
      <c r="AHX121" s="47"/>
      <c r="AHY121" s="47"/>
      <c r="AHZ121" s="47"/>
      <c r="AIA121" s="47"/>
      <c r="AIB121" s="47"/>
      <c r="AIC121" s="47"/>
      <c r="AID121" s="47"/>
      <c r="AIE121" s="47"/>
      <c r="AIF121" s="47"/>
      <c r="AIG121" s="47"/>
      <c r="AIH121" s="47"/>
      <c r="AII121" s="47"/>
      <c r="AIJ121" s="47"/>
      <c r="AIK121" s="47"/>
      <c r="AIL121" s="47"/>
      <c r="AIM121" s="47"/>
      <c r="AIN121" s="47"/>
      <c r="AIO121" s="47"/>
      <c r="AIP121" s="47"/>
      <c r="AIQ121" s="47"/>
      <c r="AIR121" s="47"/>
      <c r="AIS121" s="47"/>
      <c r="AIT121" s="47"/>
      <c r="AIU121" s="47"/>
      <c r="AIV121" s="47"/>
      <c r="AIW121" s="47"/>
      <c r="AIX121" s="47"/>
      <c r="AIY121" s="47"/>
      <c r="AIZ121" s="47"/>
      <c r="AJA121" s="47"/>
      <c r="AJB121" s="47"/>
      <c r="AJC121" s="47"/>
      <c r="AJD121" s="47"/>
      <c r="AJE121" s="47"/>
      <c r="AJF121" s="47"/>
      <c r="AJG121" s="47"/>
      <c r="AJH121" s="47"/>
      <c r="AJI121" s="47"/>
      <c r="AJJ121" s="47"/>
      <c r="AJK121" s="47"/>
      <c r="AJL121" s="47"/>
      <c r="AJM121" s="47"/>
      <c r="AJN121" s="47"/>
      <c r="AJO121" s="47"/>
      <c r="AJP121" s="47"/>
      <c r="AJQ121" s="47"/>
      <c r="AJR121" s="47"/>
      <c r="AJS121" s="47"/>
      <c r="AJT121" s="47"/>
      <c r="AJU121" s="47"/>
      <c r="AJV121" s="47"/>
      <c r="AJW121" s="47"/>
      <c r="AJX121" s="47"/>
      <c r="AJY121" s="47"/>
      <c r="AJZ121" s="47"/>
      <c r="AKA121" s="47"/>
      <c r="AKB121" s="47"/>
      <c r="AKC121" s="47"/>
      <c r="AKD121" s="47"/>
      <c r="AKE121" s="47"/>
      <c r="AKF121" s="47"/>
      <c r="AKG121" s="47"/>
      <c r="AKH121" s="47"/>
      <c r="AKI121" s="47"/>
      <c r="AKJ121" s="47"/>
      <c r="AKK121" s="47"/>
      <c r="AKL121" s="47"/>
      <c r="AKM121" s="47"/>
      <c r="AKN121" s="47"/>
      <c r="AKO121" s="47"/>
      <c r="AKP121" s="47"/>
      <c r="AKQ121" s="47"/>
      <c r="AKR121" s="47"/>
      <c r="AKS121" s="47"/>
      <c r="AKT121" s="47"/>
      <c r="AKU121" s="47"/>
      <c r="AKV121" s="47"/>
      <c r="AKW121" s="47"/>
      <c r="AKX121" s="47"/>
      <c r="AKY121" s="47"/>
      <c r="AKZ121" s="47"/>
      <c r="ALA121" s="47"/>
      <c r="ALB121" s="47"/>
      <c r="ALC121" s="47"/>
      <c r="ALD121" s="47"/>
      <c r="ALE121" s="47"/>
      <c r="ALF121" s="47"/>
      <c r="ALG121" s="47"/>
      <c r="ALH121" s="47"/>
      <c r="ALI121" s="47"/>
      <c r="ALJ121" s="47"/>
      <c r="ALK121" s="47"/>
      <c r="ALL121" s="47"/>
      <c r="ALM121" s="47"/>
      <c r="ALN121" s="47"/>
      <c r="ALO121" s="47"/>
      <c r="ALP121" s="47"/>
      <c r="ALQ121" s="47"/>
      <c r="ALR121" s="47"/>
      <c r="ALS121" s="47"/>
      <c r="ALT121" s="47"/>
      <c r="ALU121" s="47"/>
      <c r="ALV121" s="47"/>
      <c r="ALW121" s="47"/>
      <c r="ALX121" s="47"/>
      <c r="ALY121" s="47"/>
      <c r="ALZ121" s="47"/>
      <c r="AMA121" s="47"/>
      <c r="AMB121" s="47"/>
      <c r="AMC121" s="47"/>
      <c r="AMD121" s="47"/>
      <c r="AME121" s="47"/>
      <c r="AMF121" s="47"/>
      <c r="AMG121" s="47"/>
      <c r="AMH121" s="47"/>
      <c r="AMI121" s="47"/>
      <c r="AMJ121" s="47"/>
      <c r="AMK121" s="47"/>
    </row>
    <row r="122" spans="1:1025" ht="15" customHeight="1">
      <c r="A122" s="276" t="s">
        <v>130</v>
      </c>
      <c r="B122" s="276"/>
      <c r="C122" s="276"/>
      <c r="D122" s="276"/>
      <c r="E122" s="276"/>
      <c r="F122" s="276"/>
      <c r="G122" s="276"/>
      <c r="H122" s="3"/>
    </row>
    <row r="123" spans="1:1025" ht="13.5" customHeight="1">
      <c r="A123" s="155"/>
      <c r="B123" s="290" t="s">
        <v>101</v>
      </c>
      <c r="C123" s="290"/>
      <c r="D123" s="290"/>
      <c r="E123" s="290"/>
      <c r="F123" s="290"/>
      <c r="G123" s="135" t="s">
        <v>18</v>
      </c>
      <c r="H123" s="3"/>
    </row>
    <row r="124" spans="1:1025" ht="13.5" customHeight="1">
      <c r="A124" s="156" t="s">
        <v>8</v>
      </c>
      <c r="B124" s="293" t="s">
        <v>131</v>
      </c>
      <c r="C124" s="293"/>
      <c r="D124" s="293"/>
      <c r="E124" s="293"/>
      <c r="F124" s="293"/>
      <c r="G124" s="193">
        <f>UNIFORMES!G7</f>
        <v>15.634166666666665</v>
      </c>
      <c r="H124" s="3"/>
    </row>
    <row r="125" spans="1:1025">
      <c r="A125" s="157" t="s">
        <v>10</v>
      </c>
      <c r="B125" s="274" t="s">
        <v>132</v>
      </c>
      <c r="C125" s="274"/>
      <c r="D125" s="274"/>
      <c r="E125" s="274"/>
      <c r="F125" s="274"/>
      <c r="G125" s="158">
        <v>0</v>
      </c>
      <c r="H125" s="3"/>
    </row>
    <row r="126" spans="1:1025" ht="15">
      <c r="A126" s="275" t="s">
        <v>133</v>
      </c>
      <c r="B126" s="275"/>
      <c r="C126" s="275"/>
      <c r="D126" s="275"/>
      <c r="E126" s="275"/>
      <c r="F126" s="275"/>
      <c r="G126" s="114">
        <f>SUM(G124:G125)</f>
        <v>15.634166666666665</v>
      </c>
      <c r="H126" s="40"/>
    </row>
    <row r="127" spans="1:1025" s="45" customFormat="1" ht="30.75" customHeight="1">
      <c r="A127" s="129"/>
      <c r="B127" s="60"/>
      <c r="C127" s="60"/>
      <c r="D127" s="78"/>
      <c r="E127" s="143"/>
      <c r="F127" s="143"/>
      <c r="G127" s="163"/>
      <c r="H127" s="50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  <c r="SK127" s="47"/>
      <c r="SL127" s="47"/>
      <c r="SM127" s="47"/>
      <c r="SN127" s="47"/>
      <c r="SO127" s="47"/>
      <c r="SP127" s="47"/>
      <c r="SQ127" s="47"/>
      <c r="SR127" s="47"/>
      <c r="SS127" s="47"/>
      <c r="ST127" s="47"/>
      <c r="SU127" s="47"/>
      <c r="SV127" s="47"/>
      <c r="SW127" s="47"/>
      <c r="SX127" s="47"/>
      <c r="SY127" s="47"/>
      <c r="SZ127" s="47"/>
      <c r="TA127" s="47"/>
      <c r="TB127" s="47"/>
      <c r="TC127" s="47"/>
      <c r="TD127" s="47"/>
      <c r="TE127" s="47"/>
      <c r="TF127" s="47"/>
      <c r="TG127" s="47"/>
      <c r="TH127" s="47"/>
      <c r="TI127" s="47"/>
      <c r="TJ127" s="47"/>
      <c r="TK127" s="47"/>
      <c r="TL127" s="47"/>
      <c r="TM127" s="47"/>
      <c r="TN127" s="47"/>
      <c r="TO127" s="47"/>
      <c r="TP127" s="47"/>
      <c r="TQ127" s="47"/>
      <c r="TR127" s="47"/>
      <c r="TS127" s="47"/>
      <c r="TT127" s="47"/>
      <c r="TU127" s="47"/>
      <c r="TV127" s="47"/>
      <c r="TW127" s="47"/>
      <c r="TX127" s="47"/>
      <c r="TY127" s="47"/>
      <c r="TZ127" s="47"/>
      <c r="UA127" s="47"/>
      <c r="UB127" s="47"/>
      <c r="UC127" s="47"/>
      <c r="UD127" s="47"/>
      <c r="UE127" s="47"/>
      <c r="UF127" s="47"/>
      <c r="UG127" s="47"/>
      <c r="UH127" s="47"/>
      <c r="UI127" s="47"/>
      <c r="UJ127" s="47"/>
      <c r="UK127" s="47"/>
      <c r="UL127" s="47"/>
      <c r="UM127" s="47"/>
      <c r="UN127" s="47"/>
      <c r="UO127" s="47"/>
      <c r="UP127" s="47"/>
      <c r="UQ127" s="47"/>
      <c r="UR127" s="47"/>
      <c r="US127" s="47"/>
      <c r="UT127" s="47"/>
      <c r="UU127" s="47"/>
      <c r="UV127" s="47"/>
      <c r="UW127" s="47"/>
      <c r="UX127" s="47"/>
      <c r="UY127" s="47"/>
      <c r="UZ127" s="47"/>
      <c r="VA127" s="47"/>
      <c r="VB127" s="47"/>
      <c r="VC127" s="47"/>
      <c r="VD127" s="47"/>
      <c r="VE127" s="47"/>
      <c r="VF127" s="47"/>
      <c r="VG127" s="47"/>
      <c r="VH127" s="47"/>
      <c r="VI127" s="47"/>
      <c r="VJ127" s="47"/>
      <c r="VK127" s="47"/>
      <c r="VL127" s="47"/>
      <c r="VM127" s="47"/>
      <c r="VN127" s="47"/>
      <c r="VO127" s="47"/>
      <c r="VP127" s="47"/>
      <c r="VQ127" s="47"/>
      <c r="VR127" s="47"/>
      <c r="VS127" s="47"/>
      <c r="VT127" s="47"/>
      <c r="VU127" s="47"/>
      <c r="VV127" s="47"/>
      <c r="VW127" s="47"/>
      <c r="VX127" s="47"/>
      <c r="VY127" s="47"/>
      <c r="VZ127" s="47"/>
      <c r="WA127" s="47"/>
      <c r="WB127" s="47"/>
      <c r="WC127" s="47"/>
      <c r="WD127" s="47"/>
      <c r="WE127" s="47"/>
      <c r="WF127" s="47"/>
      <c r="WG127" s="47"/>
      <c r="WH127" s="47"/>
      <c r="WI127" s="47"/>
      <c r="WJ127" s="47"/>
      <c r="WK127" s="47"/>
      <c r="WL127" s="47"/>
      <c r="WM127" s="47"/>
      <c r="WN127" s="47"/>
      <c r="WO127" s="47"/>
      <c r="WP127" s="47"/>
      <c r="WQ127" s="47"/>
      <c r="WR127" s="47"/>
      <c r="WS127" s="47"/>
      <c r="WT127" s="47"/>
      <c r="WU127" s="47"/>
      <c r="WV127" s="47"/>
      <c r="WW127" s="47"/>
      <c r="WX127" s="47"/>
      <c r="WY127" s="47"/>
      <c r="WZ127" s="47"/>
      <c r="XA127" s="47"/>
      <c r="XB127" s="47"/>
      <c r="XC127" s="47"/>
      <c r="XD127" s="47"/>
      <c r="XE127" s="47"/>
      <c r="XF127" s="47"/>
      <c r="XG127" s="47"/>
      <c r="XH127" s="47"/>
      <c r="XI127" s="47"/>
      <c r="XJ127" s="47"/>
      <c r="XK127" s="47"/>
      <c r="XL127" s="47"/>
      <c r="XM127" s="47"/>
      <c r="XN127" s="47"/>
      <c r="XO127" s="47"/>
      <c r="XP127" s="47"/>
      <c r="XQ127" s="47"/>
      <c r="XR127" s="47"/>
      <c r="XS127" s="47"/>
      <c r="XT127" s="47"/>
      <c r="XU127" s="47"/>
      <c r="XV127" s="47"/>
      <c r="XW127" s="47"/>
      <c r="XX127" s="47"/>
      <c r="XY127" s="47"/>
      <c r="XZ127" s="47"/>
      <c r="YA127" s="47"/>
      <c r="YB127" s="47"/>
      <c r="YC127" s="47"/>
      <c r="YD127" s="47"/>
      <c r="YE127" s="47"/>
      <c r="YF127" s="47"/>
      <c r="YG127" s="47"/>
      <c r="YH127" s="47"/>
      <c r="YI127" s="47"/>
      <c r="YJ127" s="47"/>
      <c r="YK127" s="47"/>
      <c r="YL127" s="47"/>
      <c r="YM127" s="47"/>
      <c r="YN127" s="47"/>
      <c r="YO127" s="47"/>
      <c r="YP127" s="47"/>
      <c r="YQ127" s="47"/>
      <c r="YR127" s="47"/>
      <c r="YS127" s="47"/>
      <c r="YT127" s="47"/>
      <c r="YU127" s="47"/>
      <c r="YV127" s="47"/>
      <c r="YW127" s="47"/>
      <c r="YX127" s="47"/>
      <c r="YY127" s="47"/>
      <c r="YZ127" s="47"/>
      <c r="ZA127" s="47"/>
      <c r="ZB127" s="47"/>
      <c r="ZC127" s="47"/>
      <c r="ZD127" s="47"/>
      <c r="ZE127" s="47"/>
      <c r="ZF127" s="47"/>
      <c r="ZG127" s="47"/>
      <c r="ZH127" s="47"/>
      <c r="ZI127" s="47"/>
      <c r="ZJ127" s="47"/>
      <c r="ZK127" s="47"/>
      <c r="ZL127" s="47"/>
      <c r="ZM127" s="47"/>
      <c r="ZN127" s="47"/>
      <c r="ZO127" s="47"/>
      <c r="ZP127" s="47"/>
      <c r="ZQ127" s="47"/>
      <c r="ZR127" s="47"/>
      <c r="ZS127" s="47"/>
      <c r="ZT127" s="47"/>
      <c r="ZU127" s="47"/>
      <c r="ZV127" s="47"/>
      <c r="ZW127" s="47"/>
      <c r="ZX127" s="47"/>
      <c r="ZY127" s="47"/>
      <c r="ZZ127" s="47"/>
      <c r="AAA127" s="47"/>
      <c r="AAB127" s="47"/>
      <c r="AAC127" s="47"/>
      <c r="AAD127" s="47"/>
      <c r="AAE127" s="47"/>
      <c r="AAF127" s="47"/>
      <c r="AAG127" s="47"/>
      <c r="AAH127" s="47"/>
      <c r="AAI127" s="47"/>
      <c r="AAJ127" s="47"/>
      <c r="AAK127" s="47"/>
      <c r="AAL127" s="47"/>
      <c r="AAM127" s="47"/>
      <c r="AAN127" s="47"/>
      <c r="AAO127" s="47"/>
      <c r="AAP127" s="47"/>
      <c r="AAQ127" s="47"/>
      <c r="AAR127" s="47"/>
      <c r="AAS127" s="47"/>
      <c r="AAT127" s="47"/>
      <c r="AAU127" s="47"/>
      <c r="AAV127" s="47"/>
      <c r="AAW127" s="47"/>
      <c r="AAX127" s="47"/>
      <c r="AAY127" s="47"/>
      <c r="AAZ127" s="47"/>
      <c r="ABA127" s="47"/>
      <c r="ABB127" s="47"/>
      <c r="ABC127" s="47"/>
      <c r="ABD127" s="47"/>
      <c r="ABE127" s="47"/>
      <c r="ABF127" s="47"/>
      <c r="ABG127" s="47"/>
      <c r="ABH127" s="47"/>
      <c r="ABI127" s="47"/>
      <c r="ABJ127" s="47"/>
      <c r="ABK127" s="47"/>
      <c r="ABL127" s="47"/>
      <c r="ABM127" s="47"/>
      <c r="ABN127" s="47"/>
      <c r="ABO127" s="47"/>
      <c r="ABP127" s="47"/>
      <c r="ABQ127" s="47"/>
      <c r="ABR127" s="47"/>
      <c r="ABS127" s="47"/>
      <c r="ABT127" s="47"/>
      <c r="ABU127" s="47"/>
      <c r="ABV127" s="47"/>
      <c r="ABW127" s="47"/>
      <c r="ABX127" s="47"/>
      <c r="ABY127" s="47"/>
      <c r="ABZ127" s="47"/>
      <c r="ACA127" s="47"/>
      <c r="ACB127" s="47"/>
      <c r="ACC127" s="47"/>
      <c r="ACD127" s="47"/>
      <c r="ACE127" s="47"/>
      <c r="ACF127" s="47"/>
      <c r="ACG127" s="47"/>
      <c r="ACH127" s="47"/>
      <c r="ACI127" s="47"/>
      <c r="ACJ127" s="47"/>
      <c r="ACK127" s="47"/>
      <c r="ACL127" s="47"/>
      <c r="ACM127" s="47"/>
      <c r="ACN127" s="47"/>
      <c r="ACO127" s="47"/>
      <c r="ACP127" s="47"/>
      <c r="ACQ127" s="47"/>
      <c r="ACR127" s="47"/>
      <c r="ACS127" s="47"/>
      <c r="ACT127" s="47"/>
      <c r="ACU127" s="47"/>
      <c r="ACV127" s="47"/>
      <c r="ACW127" s="47"/>
      <c r="ACX127" s="47"/>
      <c r="ACY127" s="47"/>
      <c r="ACZ127" s="47"/>
      <c r="ADA127" s="47"/>
      <c r="ADB127" s="47"/>
      <c r="ADC127" s="47"/>
      <c r="ADD127" s="47"/>
      <c r="ADE127" s="47"/>
      <c r="ADF127" s="47"/>
      <c r="ADG127" s="47"/>
      <c r="ADH127" s="47"/>
      <c r="ADI127" s="47"/>
      <c r="ADJ127" s="47"/>
      <c r="ADK127" s="47"/>
      <c r="ADL127" s="47"/>
      <c r="ADM127" s="47"/>
      <c r="ADN127" s="47"/>
      <c r="ADO127" s="47"/>
      <c r="ADP127" s="47"/>
      <c r="ADQ127" s="47"/>
      <c r="ADR127" s="47"/>
      <c r="ADS127" s="47"/>
      <c r="ADT127" s="47"/>
      <c r="ADU127" s="47"/>
      <c r="ADV127" s="47"/>
      <c r="ADW127" s="47"/>
      <c r="ADX127" s="47"/>
      <c r="ADY127" s="47"/>
      <c r="ADZ127" s="47"/>
      <c r="AEA127" s="47"/>
      <c r="AEB127" s="47"/>
      <c r="AEC127" s="47"/>
      <c r="AED127" s="47"/>
      <c r="AEE127" s="47"/>
      <c r="AEF127" s="47"/>
      <c r="AEG127" s="47"/>
      <c r="AEH127" s="47"/>
      <c r="AEI127" s="47"/>
      <c r="AEJ127" s="47"/>
      <c r="AEK127" s="47"/>
      <c r="AEL127" s="47"/>
      <c r="AEM127" s="47"/>
      <c r="AEN127" s="47"/>
      <c r="AEO127" s="47"/>
      <c r="AEP127" s="47"/>
      <c r="AEQ127" s="47"/>
      <c r="AER127" s="47"/>
      <c r="AES127" s="47"/>
      <c r="AET127" s="47"/>
      <c r="AEU127" s="47"/>
      <c r="AEV127" s="47"/>
      <c r="AEW127" s="47"/>
      <c r="AEX127" s="47"/>
      <c r="AEY127" s="47"/>
      <c r="AEZ127" s="47"/>
      <c r="AFA127" s="47"/>
      <c r="AFB127" s="47"/>
      <c r="AFC127" s="47"/>
      <c r="AFD127" s="47"/>
      <c r="AFE127" s="47"/>
      <c r="AFF127" s="47"/>
      <c r="AFG127" s="47"/>
      <c r="AFH127" s="47"/>
      <c r="AFI127" s="47"/>
      <c r="AFJ127" s="47"/>
      <c r="AFK127" s="47"/>
      <c r="AFL127" s="47"/>
      <c r="AFM127" s="47"/>
      <c r="AFN127" s="47"/>
      <c r="AFO127" s="47"/>
      <c r="AFP127" s="47"/>
      <c r="AFQ127" s="47"/>
      <c r="AFR127" s="47"/>
      <c r="AFS127" s="47"/>
      <c r="AFT127" s="47"/>
      <c r="AFU127" s="47"/>
      <c r="AFV127" s="47"/>
      <c r="AFW127" s="47"/>
      <c r="AFX127" s="47"/>
      <c r="AFY127" s="47"/>
      <c r="AFZ127" s="47"/>
      <c r="AGA127" s="47"/>
      <c r="AGB127" s="47"/>
      <c r="AGC127" s="47"/>
      <c r="AGD127" s="47"/>
      <c r="AGE127" s="47"/>
      <c r="AGF127" s="47"/>
      <c r="AGG127" s="47"/>
      <c r="AGH127" s="47"/>
      <c r="AGI127" s="47"/>
      <c r="AGJ127" s="47"/>
      <c r="AGK127" s="47"/>
      <c r="AGL127" s="47"/>
      <c r="AGM127" s="47"/>
      <c r="AGN127" s="47"/>
      <c r="AGO127" s="47"/>
      <c r="AGP127" s="47"/>
      <c r="AGQ127" s="47"/>
      <c r="AGR127" s="47"/>
      <c r="AGS127" s="47"/>
      <c r="AGT127" s="47"/>
      <c r="AGU127" s="47"/>
      <c r="AGV127" s="47"/>
      <c r="AGW127" s="47"/>
      <c r="AGX127" s="47"/>
      <c r="AGY127" s="47"/>
      <c r="AGZ127" s="47"/>
      <c r="AHA127" s="47"/>
      <c r="AHB127" s="47"/>
      <c r="AHC127" s="47"/>
      <c r="AHD127" s="47"/>
      <c r="AHE127" s="47"/>
      <c r="AHF127" s="47"/>
      <c r="AHG127" s="47"/>
      <c r="AHH127" s="47"/>
      <c r="AHI127" s="47"/>
      <c r="AHJ127" s="47"/>
      <c r="AHK127" s="47"/>
      <c r="AHL127" s="47"/>
      <c r="AHM127" s="47"/>
      <c r="AHN127" s="47"/>
      <c r="AHO127" s="47"/>
      <c r="AHP127" s="47"/>
      <c r="AHQ127" s="47"/>
      <c r="AHR127" s="47"/>
      <c r="AHS127" s="47"/>
      <c r="AHT127" s="47"/>
      <c r="AHU127" s="47"/>
      <c r="AHV127" s="47"/>
      <c r="AHW127" s="47"/>
      <c r="AHX127" s="47"/>
      <c r="AHY127" s="47"/>
      <c r="AHZ127" s="47"/>
      <c r="AIA127" s="47"/>
      <c r="AIB127" s="47"/>
      <c r="AIC127" s="47"/>
      <c r="AID127" s="47"/>
      <c r="AIE127" s="47"/>
      <c r="AIF127" s="47"/>
      <c r="AIG127" s="47"/>
      <c r="AIH127" s="47"/>
      <c r="AII127" s="47"/>
      <c r="AIJ127" s="47"/>
      <c r="AIK127" s="47"/>
      <c r="AIL127" s="47"/>
      <c r="AIM127" s="47"/>
      <c r="AIN127" s="47"/>
      <c r="AIO127" s="47"/>
      <c r="AIP127" s="47"/>
      <c r="AIQ127" s="47"/>
      <c r="AIR127" s="47"/>
      <c r="AIS127" s="47"/>
      <c r="AIT127" s="47"/>
      <c r="AIU127" s="47"/>
      <c r="AIV127" s="47"/>
      <c r="AIW127" s="47"/>
      <c r="AIX127" s="47"/>
      <c r="AIY127" s="47"/>
      <c r="AIZ127" s="47"/>
      <c r="AJA127" s="47"/>
      <c r="AJB127" s="47"/>
      <c r="AJC127" s="47"/>
      <c r="AJD127" s="47"/>
      <c r="AJE127" s="47"/>
      <c r="AJF127" s="47"/>
      <c r="AJG127" s="47"/>
      <c r="AJH127" s="47"/>
      <c r="AJI127" s="47"/>
      <c r="AJJ127" s="47"/>
      <c r="AJK127" s="47"/>
      <c r="AJL127" s="47"/>
      <c r="AJM127" s="47"/>
      <c r="AJN127" s="47"/>
      <c r="AJO127" s="47"/>
      <c r="AJP127" s="47"/>
      <c r="AJQ127" s="47"/>
      <c r="AJR127" s="47"/>
      <c r="AJS127" s="47"/>
      <c r="AJT127" s="47"/>
      <c r="AJU127" s="47"/>
      <c r="AJV127" s="47"/>
      <c r="AJW127" s="47"/>
      <c r="AJX127" s="47"/>
      <c r="AJY127" s="47"/>
      <c r="AJZ127" s="47"/>
      <c r="AKA127" s="47"/>
      <c r="AKB127" s="47"/>
      <c r="AKC127" s="47"/>
      <c r="AKD127" s="47"/>
      <c r="AKE127" s="47"/>
      <c r="AKF127" s="47"/>
      <c r="AKG127" s="47"/>
      <c r="AKH127" s="47"/>
      <c r="AKI127" s="47"/>
      <c r="AKJ127" s="47"/>
      <c r="AKK127" s="47"/>
      <c r="AKL127" s="47"/>
      <c r="AKM127" s="47"/>
      <c r="AKN127" s="47"/>
      <c r="AKO127" s="47"/>
      <c r="AKP127" s="47"/>
      <c r="AKQ127" s="47"/>
      <c r="AKR127" s="47"/>
      <c r="AKS127" s="47"/>
      <c r="AKT127" s="47"/>
      <c r="AKU127" s="47"/>
      <c r="AKV127" s="47"/>
      <c r="AKW127" s="47"/>
      <c r="AKX127" s="47"/>
      <c r="AKY127" s="47"/>
      <c r="AKZ127" s="47"/>
      <c r="ALA127" s="47"/>
      <c r="ALB127" s="47"/>
      <c r="ALC127" s="47"/>
      <c r="ALD127" s="47"/>
      <c r="ALE127" s="47"/>
      <c r="ALF127" s="47"/>
      <c r="ALG127" s="47"/>
      <c r="ALH127" s="47"/>
      <c r="ALI127" s="47"/>
      <c r="ALJ127" s="47"/>
      <c r="ALK127" s="47"/>
      <c r="ALL127" s="47"/>
      <c r="ALM127" s="47"/>
      <c r="ALN127" s="47"/>
      <c r="ALO127" s="47"/>
      <c r="ALP127" s="47"/>
      <c r="ALQ127" s="47"/>
      <c r="ALR127" s="47"/>
      <c r="ALS127" s="47"/>
      <c r="ALT127" s="47"/>
      <c r="ALU127" s="47"/>
      <c r="ALV127" s="47"/>
      <c r="ALW127" s="47"/>
      <c r="ALX127" s="47"/>
      <c r="ALY127" s="47"/>
      <c r="ALZ127" s="47"/>
      <c r="AMA127" s="47"/>
      <c r="AMB127" s="47"/>
      <c r="AMC127" s="47"/>
      <c r="AMD127" s="47"/>
      <c r="AME127" s="47"/>
      <c r="AMF127" s="47"/>
      <c r="AMG127" s="47"/>
      <c r="AMH127" s="47"/>
      <c r="AMI127" s="47"/>
      <c r="AMJ127" s="47"/>
      <c r="AMK127" s="47"/>
    </row>
    <row r="128" spans="1:1025" s="30" customFormat="1" ht="18.75" customHeight="1">
      <c r="A128" s="276" t="s">
        <v>134</v>
      </c>
      <c r="B128" s="276"/>
      <c r="C128" s="276"/>
      <c r="D128" s="276"/>
      <c r="E128" s="276"/>
      <c r="F128" s="276"/>
      <c r="G128" s="276"/>
      <c r="H128" s="50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  <c r="TP128" s="29"/>
      <c r="TQ128" s="29"/>
      <c r="TR128" s="29"/>
      <c r="TS128" s="29"/>
      <c r="TT128" s="29"/>
      <c r="TU128" s="29"/>
      <c r="TV128" s="29"/>
      <c r="TW128" s="29"/>
      <c r="TX128" s="29"/>
      <c r="TY128" s="29"/>
      <c r="TZ128" s="29"/>
      <c r="UA128" s="29"/>
      <c r="UB128" s="29"/>
      <c r="UC128" s="29"/>
      <c r="UD128" s="29"/>
      <c r="UE128" s="29"/>
      <c r="UF128" s="29"/>
      <c r="UG128" s="29"/>
      <c r="UH128" s="29"/>
      <c r="UI128" s="29"/>
      <c r="UJ128" s="29"/>
      <c r="UK128" s="29"/>
      <c r="UL128" s="29"/>
      <c r="UM128" s="29"/>
      <c r="UN128" s="29"/>
      <c r="UO128" s="29"/>
      <c r="UP128" s="29"/>
      <c r="UQ128" s="29"/>
      <c r="UR128" s="29"/>
      <c r="US128" s="29"/>
      <c r="UT128" s="29"/>
      <c r="UU128" s="29"/>
      <c r="UV128" s="29"/>
      <c r="UW128" s="29"/>
      <c r="UX128" s="29"/>
      <c r="UY128" s="29"/>
      <c r="UZ128" s="29"/>
      <c r="VA128" s="29"/>
      <c r="VB128" s="29"/>
      <c r="VC128" s="29"/>
      <c r="VD128" s="29"/>
      <c r="VE128" s="29"/>
      <c r="VF128" s="29"/>
      <c r="VG128" s="29"/>
      <c r="VH128" s="29"/>
      <c r="VI128" s="29"/>
      <c r="VJ128" s="29"/>
      <c r="VK128" s="29"/>
      <c r="VL128" s="29"/>
      <c r="VM128" s="29"/>
      <c r="VN128" s="29"/>
      <c r="VO128" s="29"/>
      <c r="VP128" s="29"/>
      <c r="VQ128" s="29"/>
      <c r="VR128" s="29"/>
      <c r="VS128" s="29"/>
      <c r="VT128" s="29"/>
      <c r="VU128" s="29"/>
      <c r="VV128" s="29"/>
      <c r="VW128" s="29"/>
      <c r="VX128" s="29"/>
      <c r="VY128" s="29"/>
      <c r="VZ128" s="29"/>
      <c r="WA128" s="29"/>
      <c r="WB128" s="29"/>
      <c r="WC128" s="29"/>
      <c r="WD128" s="29"/>
      <c r="WE128" s="29"/>
      <c r="WF128" s="29"/>
      <c r="WG128" s="29"/>
      <c r="WH128" s="29"/>
      <c r="WI128" s="29"/>
      <c r="WJ128" s="29"/>
      <c r="WK128" s="29"/>
      <c r="WL128" s="29"/>
      <c r="WM128" s="29"/>
      <c r="WN128" s="29"/>
      <c r="WO128" s="29"/>
      <c r="WP128" s="29"/>
      <c r="WQ128" s="29"/>
      <c r="WR128" s="29"/>
      <c r="WS128" s="29"/>
      <c r="WT128" s="29"/>
      <c r="WU128" s="29"/>
      <c r="WV128" s="29"/>
      <c r="WW128" s="29"/>
      <c r="WX128" s="29"/>
      <c r="WY128" s="29"/>
      <c r="WZ128" s="29"/>
      <c r="XA128" s="29"/>
      <c r="XB128" s="29"/>
      <c r="XC128" s="29"/>
      <c r="XD128" s="29"/>
      <c r="XE128" s="29"/>
      <c r="XF128" s="29"/>
      <c r="XG128" s="29"/>
      <c r="XH128" s="29"/>
      <c r="XI128" s="29"/>
      <c r="XJ128" s="29"/>
      <c r="XK128" s="29"/>
      <c r="XL128" s="29"/>
      <c r="XM128" s="29"/>
      <c r="XN128" s="29"/>
      <c r="XO128" s="29"/>
      <c r="XP128" s="29"/>
      <c r="XQ128" s="29"/>
      <c r="XR128" s="29"/>
      <c r="XS128" s="29"/>
      <c r="XT128" s="29"/>
      <c r="XU128" s="29"/>
      <c r="XV128" s="29"/>
      <c r="XW128" s="29"/>
      <c r="XX128" s="29"/>
      <c r="XY128" s="29"/>
      <c r="XZ128" s="29"/>
      <c r="YA128" s="29"/>
      <c r="YB128" s="29"/>
      <c r="YC128" s="29"/>
      <c r="YD128" s="29"/>
      <c r="YE128" s="29"/>
      <c r="YF128" s="29"/>
      <c r="YG128" s="29"/>
      <c r="YH128" s="29"/>
      <c r="YI128" s="29"/>
      <c r="YJ128" s="29"/>
      <c r="YK128" s="29"/>
      <c r="YL128" s="29"/>
      <c r="YM128" s="29"/>
      <c r="YN128" s="29"/>
      <c r="YO128" s="29"/>
      <c r="YP128" s="29"/>
      <c r="YQ128" s="29"/>
      <c r="YR128" s="29"/>
      <c r="YS128" s="29"/>
      <c r="YT128" s="29"/>
      <c r="YU128" s="29"/>
      <c r="YV128" s="29"/>
      <c r="YW128" s="29"/>
      <c r="YX128" s="29"/>
      <c r="YY128" s="29"/>
      <c r="YZ128" s="29"/>
      <c r="ZA128" s="29"/>
      <c r="ZB128" s="29"/>
      <c r="ZC128" s="29"/>
      <c r="ZD128" s="29"/>
      <c r="ZE128" s="29"/>
      <c r="ZF128" s="29"/>
      <c r="ZG128" s="29"/>
      <c r="ZH128" s="29"/>
      <c r="ZI128" s="29"/>
      <c r="ZJ128" s="29"/>
      <c r="ZK128" s="29"/>
      <c r="ZL128" s="29"/>
      <c r="ZM128" s="29"/>
      <c r="ZN128" s="29"/>
      <c r="ZO128" s="29"/>
      <c r="ZP128" s="29"/>
      <c r="ZQ128" s="29"/>
      <c r="ZR128" s="29"/>
      <c r="ZS128" s="29"/>
      <c r="ZT128" s="29"/>
      <c r="ZU128" s="29"/>
      <c r="ZV128" s="29"/>
      <c r="ZW128" s="29"/>
      <c r="ZX128" s="29"/>
      <c r="ZY128" s="29"/>
      <c r="ZZ128" s="29"/>
      <c r="AAA128" s="29"/>
      <c r="AAB128" s="29"/>
      <c r="AAC128" s="29"/>
      <c r="AAD128" s="29"/>
      <c r="AAE128" s="29"/>
      <c r="AAF128" s="29"/>
      <c r="AAG128" s="29"/>
      <c r="AAH128" s="29"/>
      <c r="AAI128" s="29"/>
      <c r="AAJ128" s="29"/>
      <c r="AAK128" s="29"/>
      <c r="AAL128" s="29"/>
      <c r="AAM128" s="29"/>
      <c r="AAN128" s="29"/>
      <c r="AAO128" s="29"/>
      <c r="AAP128" s="29"/>
      <c r="AAQ128" s="29"/>
      <c r="AAR128" s="29"/>
      <c r="AAS128" s="29"/>
      <c r="AAT128" s="29"/>
      <c r="AAU128" s="29"/>
      <c r="AAV128" s="29"/>
      <c r="AAW128" s="29"/>
      <c r="AAX128" s="29"/>
      <c r="AAY128" s="29"/>
      <c r="AAZ128" s="29"/>
      <c r="ABA128" s="29"/>
      <c r="ABB128" s="29"/>
      <c r="ABC128" s="29"/>
      <c r="ABD128" s="29"/>
      <c r="ABE128" s="29"/>
      <c r="ABF128" s="29"/>
      <c r="ABG128" s="29"/>
      <c r="ABH128" s="29"/>
      <c r="ABI128" s="29"/>
      <c r="ABJ128" s="29"/>
      <c r="ABK128" s="29"/>
      <c r="ABL128" s="29"/>
      <c r="ABM128" s="29"/>
      <c r="ABN128" s="29"/>
      <c r="ABO128" s="29"/>
      <c r="ABP128" s="29"/>
      <c r="ABQ128" s="29"/>
      <c r="ABR128" s="29"/>
      <c r="ABS128" s="29"/>
      <c r="ABT128" s="29"/>
      <c r="ABU128" s="29"/>
      <c r="ABV128" s="29"/>
      <c r="ABW128" s="29"/>
      <c r="ABX128" s="29"/>
      <c r="ABY128" s="29"/>
      <c r="ABZ128" s="29"/>
      <c r="ACA128" s="29"/>
      <c r="ACB128" s="29"/>
      <c r="ACC128" s="29"/>
      <c r="ACD128" s="29"/>
      <c r="ACE128" s="29"/>
      <c r="ACF128" s="29"/>
      <c r="ACG128" s="29"/>
      <c r="ACH128" s="29"/>
      <c r="ACI128" s="29"/>
      <c r="ACJ128" s="29"/>
      <c r="ACK128" s="29"/>
      <c r="ACL128" s="29"/>
      <c r="ACM128" s="29"/>
      <c r="ACN128" s="29"/>
      <c r="ACO128" s="29"/>
      <c r="ACP128" s="29"/>
      <c r="ACQ128" s="29"/>
      <c r="ACR128" s="29"/>
      <c r="ACS128" s="29"/>
      <c r="ACT128" s="29"/>
      <c r="ACU128" s="29"/>
      <c r="ACV128" s="29"/>
      <c r="ACW128" s="29"/>
      <c r="ACX128" s="29"/>
      <c r="ACY128" s="29"/>
      <c r="ACZ128" s="29"/>
      <c r="ADA128" s="29"/>
      <c r="ADB128" s="29"/>
      <c r="ADC128" s="29"/>
      <c r="ADD128" s="29"/>
      <c r="ADE128" s="29"/>
      <c r="ADF128" s="29"/>
      <c r="ADG128" s="29"/>
      <c r="ADH128" s="29"/>
      <c r="ADI128" s="29"/>
      <c r="ADJ128" s="29"/>
      <c r="ADK128" s="29"/>
      <c r="ADL128" s="29"/>
      <c r="ADM128" s="29"/>
      <c r="ADN128" s="29"/>
      <c r="ADO128" s="29"/>
      <c r="ADP128" s="29"/>
      <c r="ADQ128" s="29"/>
      <c r="ADR128" s="29"/>
      <c r="ADS128" s="29"/>
      <c r="ADT128" s="29"/>
      <c r="ADU128" s="29"/>
      <c r="ADV128" s="29"/>
      <c r="ADW128" s="29"/>
      <c r="ADX128" s="29"/>
      <c r="ADY128" s="29"/>
      <c r="ADZ128" s="29"/>
      <c r="AEA128" s="29"/>
      <c r="AEB128" s="29"/>
      <c r="AEC128" s="29"/>
      <c r="AED128" s="29"/>
      <c r="AEE128" s="29"/>
      <c r="AEF128" s="29"/>
      <c r="AEG128" s="29"/>
      <c r="AEH128" s="29"/>
      <c r="AEI128" s="29"/>
      <c r="AEJ128" s="29"/>
      <c r="AEK128" s="29"/>
      <c r="AEL128" s="29"/>
      <c r="AEM128" s="29"/>
      <c r="AEN128" s="29"/>
      <c r="AEO128" s="29"/>
      <c r="AEP128" s="29"/>
      <c r="AEQ128" s="29"/>
      <c r="AER128" s="29"/>
      <c r="AES128" s="29"/>
      <c r="AET128" s="29"/>
      <c r="AEU128" s="29"/>
      <c r="AEV128" s="29"/>
      <c r="AEW128" s="29"/>
      <c r="AEX128" s="29"/>
      <c r="AEY128" s="29"/>
      <c r="AEZ128" s="29"/>
      <c r="AFA128" s="29"/>
      <c r="AFB128" s="29"/>
      <c r="AFC128" s="29"/>
      <c r="AFD128" s="29"/>
      <c r="AFE128" s="29"/>
      <c r="AFF128" s="29"/>
      <c r="AFG128" s="29"/>
      <c r="AFH128" s="29"/>
      <c r="AFI128" s="29"/>
      <c r="AFJ128" s="29"/>
      <c r="AFK128" s="29"/>
      <c r="AFL128" s="29"/>
      <c r="AFM128" s="29"/>
      <c r="AFN128" s="29"/>
      <c r="AFO128" s="29"/>
      <c r="AFP128" s="29"/>
      <c r="AFQ128" s="29"/>
      <c r="AFR128" s="29"/>
      <c r="AFS128" s="29"/>
      <c r="AFT128" s="29"/>
      <c r="AFU128" s="29"/>
      <c r="AFV128" s="29"/>
      <c r="AFW128" s="29"/>
      <c r="AFX128" s="29"/>
      <c r="AFY128" s="29"/>
      <c r="AFZ128" s="29"/>
      <c r="AGA128" s="29"/>
      <c r="AGB128" s="29"/>
      <c r="AGC128" s="29"/>
      <c r="AGD128" s="29"/>
      <c r="AGE128" s="29"/>
      <c r="AGF128" s="29"/>
      <c r="AGG128" s="29"/>
      <c r="AGH128" s="29"/>
      <c r="AGI128" s="29"/>
      <c r="AGJ128" s="29"/>
      <c r="AGK128" s="29"/>
      <c r="AGL128" s="29"/>
      <c r="AGM128" s="29"/>
      <c r="AGN128" s="29"/>
      <c r="AGO128" s="29"/>
      <c r="AGP128" s="29"/>
      <c r="AGQ128" s="29"/>
      <c r="AGR128" s="29"/>
      <c r="AGS128" s="29"/>
      <c r="AGT128" s="29"/>
      <c r="AGU128" s="29"/>
      <c r="AGV128" s="29"/>
      <c r="AGW128" s="29"/>
      <c r="AGX128" s="29"/>
      <c r="AGY128" s="29"/>
      <c r="AGZ128" s="29"/>
      <c r="AHA128" s="29"/>
      <c r="AHB128" s="29"/>
      <c r="AHC128" s="29"/>
      <c r="AHD128" s="29"/>
      <c r="AHE128" s="29"/>
      <c r="AHF128" s="29"/>
      <c r="AHG128" s="29"/>
      <c r="AHH128" s="29"/>
      <c r="AHI128" s="29"/>
      <c r="AHJ128" s="29"/>
      <c r="AHK128" s="29"/>
      <c r="AHL128" s="29"/>
      <c r="AHM128" s="29"/>
      <c r="AHN128" s="29"/>
      <c r="AHO128" s="29"/>
      <c r="AHP128" s="29"/>
      <c r="AHQ128" s="29"/>
      <c r="AHR128" s="29"/>
      <c r="AHS128" s="29"/>
      <c r="AHT128" s="29"/>
      <c r="AHU128" s="29"/>
      <c r="AHV128" s="29"/>
      <c r="AHW128" s="29"/>
      <c r="AHX128" s="29"/>
      <c r="AHY128" s="29"/>
      <c r="AHZ128" s="29"/>
      <c r="AIA128" s="29"/>
      <c r="AIB128" s="29"/>
      <c r="AIC128" s="29"/>
      <c r="AID128" s="29"/>
      <c r="AIE128" s="29"/>
      <c r="AIF128" s="29"/>
      <c r="AIG128" s="29"/>
      <c r="AIH128" s="29"/>
      <c r="AII128" s="29"/>
      <c r="AIJ128" s="29"/>
      <c r="AIK128" s="29"/>
      <c r="AIL128" s="29"/>
      <c r="AIM128" s="29"/>
      <c r="AIN128" s="29"/>
      <c r="AIO128" s="29"/>
      <c r="AIP128" s="29"/>
      <c r="AIQ128" s="29"/>
      <c r="AIR128" s="29"/>
      <c r="AIS128" s="29"/>
      <c r="AIT128" s="29"/>
      <c r="AIU128" s="29"/>
      <c r="AIV128" s="29"/>
      <c r="AIW128" s="29"/>
      <c r="AIX128" s="29"/>
      <c r="AIY128" s="29"/>
      <c r="AIZ128" s="29"/>
      <c r="AJA128" s="29"/>
      <c r="AJB128" s="29"/>
      <c r="AJC128" s="29"/>
      <c r="AJD128" s="29"/>
      <c r="AJE128" s="29"/>
      <c r="AJF128" s="29"/>
      <c r="AJG128" s="29"/>
      <c r="AJH128" s="29"/>
      <c r="AJI128" s="29"/>
      <c r="AJJ128" s="29"/>
      <c r="AJK128" s="29"/>
      <c r="AJL128" s="29"/>
      <c r="AJM128" s="29"/>
      <c r="AJN128" s="29"/>
      <c r="AJO128" s="29"/>
      <c r="AJP128" s="29"/>
      <c r="AJQ128" s="29"/>
      <c r="AJR128" s="29"/>
      <c r="AJS128" s="29"/>
      <c r="AJT128" s="29"/>
      <c r="AJU128" s="29"/>
      <c r="AJV128" s="29"/>
      <c r="AJW128" s="29"/>
      <c r="AJX128" s="29"/>
      <c r="AJY128" s="29"/>
      <c r="AJZ128" s="29"/>
      <c r="AKA128" s="29"/>
      <c r="AKB128" s="29"/>
      <c r="AKC128" s="29"/>
      <c r="AKD128" s="29"/>
      <c r="AKE128" s="29"/>
      <c r="AKF128" s="29"/>
      <c r="AKG128" s="29"/>
      <c r="AKH128" s="29"/>
      <c r="AKI128" s="29"/>
      <c r="AKJ128" s="29"/>
      <c r="AKK128" s="29"/>
      <c r="AKL128" s="29"/>
      <c r="AKM128" s="29"/>
      <c r="AKN128" s="29"/>
      <c r="AKO128" s="29"/>
      <c r="AKP128" s="29"/>
      <c r="AKQ128" s="29"/>
      <c r="AKR128" s="29"/>
      <c r="AKS128" s="29"/>
      <c r="AKT128" s="29"/>
      <c r="AKU128" s="29"/>
      <c r="AKV128" s="29"/>
      <c r="AKW128" s="29"/>
      <c r="AKX128" s="29"/>
      <c r="AKY128" s="29"/>
      <c r="AKZ128" s="29"/>
      <c r="ALA128" s="29"/>
      <c r="ALB128" s="29"/>
      <c r="ALC128" s="29"/>
      <c r="ALD128" s="29"/>
      <c r="ALE128" s="29"/>
      <c r="ALF128" s="29"/>
      <c r="ALG128" s="29"/>
      <c r="ALH128" s="29"/>
      <c r="ALI128" s="29"/>
      <c r="ALJ128" s="29"/>
      <c r="ALK128" s="29"/>
      <c r="ALL128" s="29"/>
      <c r="ALM128" s="29"/>
      <c r="ALN128" s="29"/>
      <c r="ALO128" s="29"/>
      <c r="ALP128" s="29"/>
      <c r="ALQ128" s="29"/>
      <c r="ALR128" s="29"/>
      <c r="ALS128" s="29"/>
      <c r="ALT128" s="29"/>
      <c r="ALU128" s="29"/>
      <c r="ALV128" s="29"/>
      <c r="ALW128" s="29"/>
      <c r="ALX128" s="29"/>
      <c r="ALY128" s="29"/>
      <c r="ALZ128" s="29"/>
      <c r="AMA128" s="29"/>
      <c r="AMB128" s="29"/>
      <c r="AMC128" s="29"/>
      <c r="AMD128" s="29"/>
      <c r="AME128" s="29"/>
      <c r="AMF128" s="29"/>
      <c r="AMG128" s="29"/>
      <c r="AMH128" s="29"/>
      <c r="AMI128" s="29"/>
      <c r="AMJ128" s="29"/>
      <c r="AMK128" s="29"/>
    </row>
    <row r="129" spans="1:1025" s="30" customFormat="1" ht="19.5" customHeight="1">
      <c r="A129" s="161"/>
      <c r="B129" s="299" t="s">
        <v>41</v>
      </c>
      <c r="C129" s="299"/>
      <c r="D129" s="299"/>
      <c r="E129" s="299"/>
      <c r="F129" s="162" t="s">
        <v>19</v>
      </c>
      <c r="G129" s="162" t="s">
        <v>18</v>
      </c>
      <c r="H129" s="50"/>
      <c r="I129" s="12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  <c r="IV129" s="29"/>
      <c r="IW129" s="29"/>
      <c r="IX129" s="29"/>
      <c r="IY129" s="29"/>
      <c r="IZ129" s="29"/>
      <c r="JA129" s="29"/>
      <c r="JB129" s="29"/>
      <c r="JC129" s="29"/>
      <c r="JD129" s="29"/>
      <c r="JE129" s="29"/>
      <c r="JF129" s="29"/>
      <c r="JG129" s="29"/>
      <c r="JH129" s="29"/>
      <c r="JI129" s="29"/>
      <c r="JJ129" s="29"/>
      <c r="JK129" s="29"/>
      <c r="JL129" s="29"/>
      <c r="JM129" s="29"/>
      <c r="JN129" s="29"/>
      <c r="JO129" s="29"/>
      <c r="JP129" s="29"/>
      <c r="JQ129" s="29"/>
      <c r="JR129" s="29"/>
      <c r="JS129" s="29"/>
      <c r="JT129" s="29"/>
      <c r="JU129" s="29"/>
      <c r="JV129" s="29"/>
      <c r="JW129" s="29"/>
      <c r="JX129" s="29"/>
      <c r="JY129" s="29"/>
      <c r="JZ129" s="29"/>
      <c r="KA129" s="29"/>
      <c r="KB129" s="29"/>
      <c r="KC129" s="29"/>
      <c r="KD129" s="29"/>
      <c r="KE129" s="29"/>
      <c r="KF129" s="29"/>
      <c r="KG129" s="29"/>
      <c r="KH129" s="29"/>
      <c r="KI129" s="29"/>
      <c r="KJ129" s="29"/>
      <c r="KK129" s="29"/>
      <c r="KL129" s="29"/>
      <c r="KM129" s="29"/>
      <c r="KN129" s="29"/>
      <c r="KO129" s="29"/>
      <c r="KP129" s="29"/>
      <c r="KQ129" s="29"/>
      <c r="KR129" s="29"/>
      <c r="KS129" s="29"/>
      <c r="KT129" s="29"/>
      <c r="KU129" s="29"/>
      <c r="KV129" s="29"/>
      <c r="KW129" s="29"/>
      <c r="KX129" s="29"/>
      <c r="KY129" s="29"/>
      <c r="KZ129" s="29"/>
      <c r="LA129" s="29"/>
      <c r="LB129" s="29"/>
      <c r="LC129" s="29"/>
      <c r="LD129" s="29"/>
      <c r="LE129" s="29"/>
      <c r="LF129" s="29"/>
      <c r="LG129" s="29"/>
      <c r="LH129" s="29"/>
      <c r="LI129" s="29"/>
      <c r="LJ129" s="29"/>
      <c r="LK129" s="29"/>
      <c r="LL129" s="29"/>
      <c r="LM129" s="29"/>
      <c r="LN129" s="29"/>
      <c r="LO129" s="29"/>
      <c r="LP129" s="29"/>
      <c r="LQ129" s="29"/>
      <c r="LR129" s="29"/>
      <c r="LS129" s="29"/>
      <c r="LT129" s="29"/>
      <c r="LU129" s="29"/>
      <c r="LV129" s="29"/>
      <c r="LW129" s="29"/>
      <c r="LX129" s="29"/>
      <c r="LY129" s="29"/>
      <c r="LZ129" s="29"/>
      <c r="MA129" s="29"/>
      <c r="MB129" s="29"/>
      <c r="MC129" s="29"/>
      <c r="MD129" s="29"/>
      <c r="ME129" s="29"/>
      <c r="MF129" s="29"/>
      <c r="MG129" s="29"/>
      <c r="MH129" s="29"/>
      <c r="MI129" s="29"/>
      <c r="MJ129" s="29"/>
      <c r="MK129" s="29"/>
      <c r="ML129" s="29"/>
      <c r="MM129" s="29"/>
      <c r="MN129" s="29"/>
      <c r="MO129" s="29"/>
      <c r="MP129" s="29"/>
      <c r="MQ129" s="29"/>
      <c r="MR129" s="29"/>
      <c r="MS129" s="29"/>
      <c r="MT129" s="29"/>
      <c r="MU129" s="29"/>
      <c r="MV129" s="29"/>
      <c r="MW129" s="29"/>
      <c r="MX129" s="29"/>
      <c r="MY129" s="29"/>
      <c r="MZ129" s="29"/>
      <c r="NA129" s="29"/>
      <c r="NB129" s="29"/>
      <c r="NC129" s="29"/>
      <c r="ND129" s="29"/>
      <c r="NE129" s="29"/>
      <c r="NF129" s="29"/>
      <c r="NG129" s="29"/>
      <c r="NH129" s="29"/>
      <c r="NI129" s="29"/>
      <c r="NJ129" s="29"/>
      <c r="NK129" s="29"/>
      <c r="NL129" s="29"/>
      <c r="NM129" s="29"/>
      <c r="NN129" s="29"/>
      <c r="NO129" s="29"/>
      <c r="NP129" s="29"/>
      <c r="NQ129" s="29"/>
      <c r="NR129" s="29"/>
      <c r="NS129" s="29"/>
      <c r="NT129" s="29"/>
      <c r="NU129" s="29"/>
      <c r="NV129" s="29"/>
      <c r="NW129" s="29"/>
      <c r="NX129" s="29"/>
      <c r="NY129" s="29"/>
      <c r="NZ129" s="29"/>
      <c r="OA129" s="29"/>
      <c r="OB129" s="29"/>
      <c r="OC129" s="29"/>
      <c r="OD129" s="29"/>
      <c r="OE129" s="29"/>
      <c r="OF129" s="29"/>
      <c r="OG129" s="29"/>
      <c r="OH129" s="29"/>
      <c r="OI129" s="29"/>
      <c r="OJ129" s="29"/>
      <c r="OK129" s="29"/>
      <c r="OL129" s="29"/>
      <c r="OM129" s="29"/>
      <c r="ON129" s="29"/>
      <c r="OO129" s="29"/>
      <c r="OP129" s="29"/>
      <c r="OQ129" s="29"/>
      <c r="OR129" s="29"/>
      <c r="OS129" s="29"/>
      <c r="OT129" s="29"/>
      <c r="OU129" s="29"/>
      <c r="OV129" s="29"/>
      <c r="OW129" s="29"/>
      <c r="OX129" s="29"/>
      <c r="OY129" s="29"/>
      <c r="OZ129" s="29"/>
      <c r="PA129" s="29"/>
      <c r="PB129" s="29"/>
      <c r="PC129" s="29"/>
      <c r="PD129" s="29"/>
      <c r="PE129" s="29"/>
      <c r="PF129" s="29"/>
      <c r="PG129" s="29"/>
      <c r="PH129" s="29"/>
      <c r="PI129" s="29"/>
      <c r="PJ129" s="29"/>
      <c r="PK129" s="29"/>
      <c r="PL129" s="29"/>
      <c r="PM129" s="29"/>
      <c r="PN129" s="29"/>
      <c r="PO129" s="29"/>
      <c r="PP129" s="29"/>
      <c r="PQ129" s="29"/>
      <c r="PR129" s="29"/>
      <c r="PS129" s="29"/>
      <c r="PT129" s="29"/>
      <c r="PU129" s="29"/>
      <c r="PV129" s="29"/>
      <c r="PW129" s="29"/>
      <c r="PX129" s="29"/>
      <c r="PY129" s="29"/>
      <c r="PZ129" s="29"/>
      <c r="QA129" s="29"/>
      <c r="QB129" s="29"/>
      <c r="QC129" s="29"/>
      <c r="QD129" s="29"/>
      <c r="QE129" s="29"/>
      <c r="QF129" s="29"/>
      <c r="QG129" s="29"/>
      <c r="QH129" s="29"/>
      <c r="QI129" s="29"/>
      <c r="QJ129" s="29"/>
      <c r="QK129" s="29"/>
      <c r="QL129" s="29"/>
      <c r="QM129" s="29"/>
      <c r="QN129" s="29"/>
      <c r="QO129" s="29"/>
      <c r="QP129" s="29"/>
      <c r="QQ129" s="29"/>
      <c r="QR129" s="29"/>
      <c r="QS129" s="29"/>
      <c r="QT129" s="29"/>
      <c r="QU129" s="29"/>
      <c r="QV129" s="29"/>
      <c r="QW129" s="29"/>
      <c r="QX129" s="29"/>
      <c r="QY129" s="29"/>
      <c r="QZ129" s="29"/>
      <c r="RA129" s="29"/>
      <c r="RB129" s="29"/>
      <c r="RC129" s="29"/>
      <c r="RD129" s="29"/>
      <c r="RE129" s="29"/>
      <c r="RF129" s="29"/>
      <c r="RG129" s="29"/>
      <c r="RH129" s="29"/>
      <c r="RI129" s="29"/>
      <c r="RJ129" s="29"/>
      <c r="RK129" s="29"/>
      <c r="RL129" s="29"/>
      <c r="RM129" s="29"/>
      <c r="RN129" s="29"/>
      <c r="RO129" s="29"/>
      <c r="RP129" s="29"/>
      <c r="RQ129" s="29"/>
      <c r="RR129" s="29"/>
      <c r="RS129" s="29"/>
      <c r="RT129" s="29"/>
      <c r="RU129" s="29"/>
      <c r="RV129" s="29"/>
      <c r="RW129" s="29"/>
      <c r="RX129" s="29"/>
      <c r="RY129" s="29"/>
      <c r="RZ129" s="29"/>
      <c r="SA129" s="29"/>
      <c r="SB129" s="29"/>
      <c r="SC129" s="29"/>
      <c r="SD129" s="29"/>
      <c r="SE129" s="29"/>
      <c r="SF129" s="29"/>
      <c r="SG129" s="29"/>
      <c r="SH129" s="29"/>
      <c r="SI129" s="29"/>
      <c r="SJ129" s="29"/>
      <c r="SK129" s="29"/>
      <c r="SL129" s="29"/>
      <c r="SM129" s="29"/>
      <c r="SN129" s="29"/>
      <c r="SO129" s="29"/>
      <c r="SP129" s="29"/>
      <c r="SQ129" s="29"/>
      <c r="SR129" s="29"/>
      <c r="SS129" s="29"/>
      <c r="ST129" s="29"/>
      <c r="SU129" s="29"/>
      <c r="SV129" s="29"/>
      <c r="SW129" s="29"/>
      <c r="SX129" s="29"/>
      <c r="SY129" s="29"/>
      <c r="SZ129" s="29"/>
      <c r="TA129" s="29"/>
      <c r="TB129" s="29"/>
      <c r="TC129" s="29"/>
      <c r="TD129" s="29"/>
      <c r="TE129" s="29"/>
      <c r="TF129" s="29"/>
      <c r="TG129" s="29"/>
      <c r="TH129" s="29"/>
      <c r="TI129" s="29"/>
      <c r="TJ129" s="29"/>
      <c r="TK129" s="29"/>
      <c r="TL129" s="29"/>
      <c r="TM129" s="29"/>
      <c r="TN129" s="29"/>
      <c r="TO129" s="29"/>
      <c r="TP129" s="29"/>
      <c r="TQ129" s="29"/>
      <c r="TR129" s="29"/>
      <c r="TS129" s="29"/>
      <c r="TT129" s="29"/>
      <c r="TU129" s="29"/>
      <c r="TV129" s="29"/>
      <c r="TW129" s="29"/>
      <c r="TX129" s="29"/>
      <c r="TY129" s="29"/>
      <c r="TZ129" s="29"/>
      <c r="UA129" s="29"/>
      <c r="UB129" s="29"/>
      <c r="UC129" s="29"/>
      <c r="UD129" s="29"/>
      <c r="UE129" s="29"/>
      <c r="UF129" s="29"/>
      <c r="UG129" s="29"/>
      <c r="UH129" s="29"/>
      <c r="UI129" s="29"/>
      <c r="UJ129" s="29"/>
      <c r="UK129" s="29"/>
      <c r="UL129" s="29"/>
      <c r="UM129" s="29"/>
      <c r="UN129" s="29"/>
      <c r="UO129" s="29"/>
      <c r="UP129" s="29"/>
      <c r="UQ129" s="29"/>
      <c r="UR129" s="29"/>
      <c r="US129" s="29"/>
      <c r="UT129" s="29"/>
      <c r="UU129" s="29"/>
      <c r="UV129" s="29"/>
      <c r="UW129" s="29"/>
      <c r="UX129" s="29"/>
      <c r="UY129" s="29"/>
      <c r="UZ129" s="29"/>
      <c r="VA129" s="29"/>
      <c r="VB129" s="29"/>
      <c r="VC129" s="29"/>
      <c r="VD129" s="29"/>
      <c r="VE129" s="29"/>
      <c r="VF129" s="29"/>
      <c r="VG129" s="29"/>
      <c r="VH129" s="29"/>
      <c r="VI129" s="29"/>
      <c r="VJ129" s="29"/>
      <c r="VK129" s="29"/>
      <c r="VL129" s="29"/>
      <c r="VM129" s="29"/>
      <c r="VN129" s="29"/>
      <c r="VO129" s="29"/>
      <c r="VP129" s="29"/>
      <c r="VQ129" s="29"/>
      <c r="VR129" s="29"/>
      <c r="VS129" s="29"/>
      <c r="VT129" s="29"/>
      <c r="VU129" s="29"/>
      <c r="VV129" s="29"/>
      <c r="VW129" s="29"/>
      <c r="VX129" s="29"/>
      <c r="VY129" s="29"/>
      <c r="VZ129" s="29"/>
      <c r="WA129" s="29"/>
      <c r="WB129" s="29"/>
      <c r="WC129" s="29"/>
      <c r="WD129" s="29"/>
      <c r="WE129" s="29"/>
      <c r="WF129" s="29"/>
      <c r="WG129" s="29"/>
      <c r="WH129" s="29"/>
      <c r="WI129" s="29"/>
      <c r="WJ129" s="29"/>
      <c r="WK129" s="29"/>
      <c r="WL129" s="29"/>
      <c r="WM129" s="29"/>
      <c r="WN129" s="29"/>
      <c r="WO129" s="29"/>
      <c r="WP129" s="29"/>
      <c r="WQ129" s="29"/>
      <c r="WR129" s="29"/>
      <c r="WS129" s="29"/>
      <c r="WT129" s="29"/>
      <c r="WU129" s="29"/>
      <c r="WV129" s="29"/>
      <c r="WW129" s="29"/>
      <c r="WX129" s="29"/>
      <c r="WY129" s="29"/>
      <c r="WZ129" s="29"/>
      <c r="XA129" s="29"/>
      <c r="XB129" s="29"/>
      <c r="XC129" s="29"/>
      <c r="XD129" s="29"/>
      <c r="XE129" s="29"/>
      <c r="XF129" s="29"/>
      <c r="XG129" s="29"/>
      <c r="XH129" s="29"/>
      <c r="XI129" s="29"/>
      <c r="XJ129" s="29"/>
      <c r="XK129" s="29"/>
      <c r="XL129" s="29"/>
      <c r="XM129" s="29"/>
      <c r="XN129" s="29"/>
      <c r="XO129" s="29"/>
      <c r="XP129" s="29"/>
      <c r="XQ129" s="29"/>
      <c r="XR129" s="29"/>
      <c r="XS129" s="29"/>
      <c r="XT129" s="29"/>
      <c r="XU129" s="29"/>
      <c r="XV129" s="29"/>
      <c r="XW129" s="29"/>
      <c r="XX129" s="29"/>
      <c r="XY129" s="29"/>
      <c r="XZ129" s="29"/>
      <c r="YA129" s="29"/>
      <c r="YB129" s="29"/>
      <c r="YC129" s="29"/>
      <c r="YD129" s="29"/>
      <c r="YE129" s="29"/>
      <c r="YF129" s="29"/>
      <c r="YG129" s="29"/>
      <c r="YH129" s="29"/>
      <c r="YI129" s="29"/>
      <c r="YJ129" s="29"/>
      <c r="YK129" s="29"/>
      <c r="YL129" s="29"/>
      <c r="YM129" s="29"/>
      <c r="YN129" s="29"/>
      <c r="YO129" s="29"/>
      <c r="YP129" s="29"/>
      <c r="YQ129" s="29"/>
      <c r="YR129" s="29"/>
      <c r="YS129" s="29"/>
      <c r="YT129" s="29"/>
      <c r="YU129" s="29"/>
      <c r="YV129" s="29"/>
      <c r="YW129" s="29"/>
      <c r="YX129" s="29"/>
      <c r="YY129" s="29"/>
      <c r="YZ129" s="29"/>
      <c r="ZA129" s="29"/>
      <c r="ZB129" s="29"/>
      <c r="ZC129" s="29"/>
      <c r="ZD129" s="29"/>
      <c r="ZE129" s="29"/>
      <c r="ZF129" s="29"/>
      <c r="ZG129" s="29"/>
      <c r="ZH129" s="29"/>
      <c r="ZI129" s="29"/>
      <c r="ZJ129" s="29"/>
      <c r="ZK129" s="29"/>
      <c r="ZL129" s="29"/>
      <c r="ZM129" s="29"/>
      <c r="ZN129" s="29"/>
      <c r="ZO129" s="29"/>
      <c r="ZP129" s="29"/>
      <c r="ZQ129" s="29"/>
      <c r="ZR129" s="29"/>
      <c r="ZS129" s="29"/>
      <c r="ZT129" s="29"/>
      <c r="ZU129" s="29"/>
      <c r="ZV129" s="29"/>
      <c r="ZW129" s="29"/>
      <c r="ZX129" s="29"/>
      <c r="ZY129" s="29"/>
      <c r="ZZ129" s="29"/>
      <c r="AAA129" s="29"/>
      <c r="AAB129" s="29"/>
      <c r="AAC129" s="29"/>
      <c r="AAD129" s="29"/>
      <c r="AAE129" s="29"/>
      <c r="AAF129" s="29"/>
      <c r="AAG129" s="29"/>
      <c r="AAH129" s="29"/>
      <c r="AAI129" s="29"/>
      <c r="AAJ129" s="29"/>
      <c r="AAK129" s="29"/>
      <c r="AAL129" s="29"/>
      <c r="AAM129" s="29"/>
      <c r="AAN129" s="29"/>
      <c r="AAO129" s="29"/>
      <c r="AAP129" s="29"/>
      <c r="AAQ129" s="29"/>
      <c r="AAR129" s="29"/>
      <c r="AAS129" s="29"/>
      <c r="AAT129" s="29"/>
      <c r="AAU129" s="29"/>
      <c r="AAV129" s="29"/>
      <c r="AAW129" s="29"/>
      <c r="AAX129" s="29"/>
      <c r="AAY129" s="29"/>
      <c r="AAZ129" s="29"/>
      <c r="ABA129" s="29"/>
      <c r="ABB129" s="29"/>
      <c r="ABC129" s="29"/>
      <c r="ABD129" s="29"/>
      <c r="ABE129" s="29"/>
      <c r="ABF129" s="29"/>
      <c r="ABG129" s="29"/>
      <c r="ABH129" s="29"/>
      <c r="ABI129" s="29"/>
      <c r="ABJ129" s="29"/>
      <c r="ABK129" s="29"/>
      <c r="ABL129" s="29"/>
      <c r="ABM129" s="29"/>
      <c r="ABN129" s="29"/>
      <c r="ABO129" s="29"/>
      <c r="ABP129" s="29"/>
      <c r="ABQ129" s="29"/>
      <c r="ABR129" s="29"/>
      <c r="ABS129" s="29"/>
      <c r="ABT129" s="29"/>
      <c r="ABU129" s="29"/>
      <c r="ABV129" s="29"/>
      <c r="ABW129" s="29"/>
      <c r="ABX129" s="29"/>
      <c r="ABY129" s="29"/>
      <c r="ABZ129" s="29"/>
      <c r="ACA129" s="29"/>
      <c r="ACB129" s="29"/>
      <c r="ACC129" s="29"/>
      <c r="ACD129" s="29"/>
      <c r="ACE129" s="29"/>
      <c r="ACF129" s="29"/>
      <c r="ACG129" s="29"/>
      <c r="ACH129" s="29"/>
      <c r="ACI129" s="29"/>
      <c r="ACJ129" s="29"/>
      <c r="ACK129" s="29"/>
      <c r="ACL129" s="29"/>
      <c r="ACM129" s="29"/>
      <c r="ACN129" s="29"/>
      <c r="ACO129" s="29"/>
      <c r="ACP129" s="29"/>
      <c r="ACQ129" s="29"/>
      <c r="ACR129" s="29"/>
      <c r="ACS129" s="29"/>
      <c r="ACT129" s="29"/>
      <c r="ACU129" s="29"/>
      <c r="ACV129" s="29"/>
      <c r="ACW129" s="29"/>
      <c r="ACX129" s="29"/>
      <c r="ACY129" s="29"/>
      <c r="ACZ129" s="29"/>
      <c r="ADA129" s="29"/>
      <c r="ADB129" s="29"/>
      <c r="ADC129" s="29"/>
      <c r="ADD129" s="29"/>
      <c r="ADE129" s="29"/>
      <c r="ADF129" s="29"/>
      <c r="ADG129" s="29"/>
      <c r="ADH129" s="29"/>
      <c r="ADI129" s="29"/>
      <c r="ADJ129" s="29"/>
      <c r="ADK129" s="29"/>
      <c r="ADL129" s="29"/>
      <c r="ADM129" s="29"/>
      <c r="ADN129" s="29"/>
      <c r="ADO129" s="29"/>
      <c r="ADP129" s="29"/>
      <c r="ADQ129" s="29"/>
      <c r="ADR129" s="29"/>
      <c r="ADS129" s="29"/>
      <c r="ADT129" s="29"/>
      <c r="ADU129" s="29"/>
      <c r="ADV129" s="29"/>
      <c r="ADW129" s="29"/>
      <c r="ADX129" s="29"/>
      <c r="ADY129" s="29"/>
      <c r="ADZ129" s="29"/>
      <c r="AEA129" s="29"/>
      <c r="AEB129" s="29"/>
      <c r="AEC129" s="29"/>
      <c r="AED129" s="29"/>
      <c r="AEE129" s="29"/>
      <c r="AEF129" s="29"/>
      <c r="AEG129" s="29"/>
      <c r="AEH129" s="29"/>
      <c r="AEI129" s="29"/>
      <c r="AEJ129" s="29"/>
      <c r="AEK129" s="29"/>
      <c r="AEL129" s="29"/>
      <c r="AEM129" s="29"/>
      <c r="AEN129" s="29"/>
      <c r="AEO129" s="29"/>
      <c r="AEP129" s="29"/>
      <c r="AEQ129" s="29"/>
      <c r="AER129" s="29"/>
      <c r="AES129" s="29"/>
      <c r="AET129" s="29"/>
      <c r="AEU129" s="29"/>
      <c r="AEV129" s="29"/>
      <c r="AEW129" s="29"/>
      <c r="AEX129" s="29"/>
      <c r="AEY129" s="29"/>
      <c r="AEZ129" s="29"/>
      <c r="AFA129" s="29"/>
      <c r="AFB129" s="29"/>
      <c r="AFC129" s="29"/>
      <c r="AFD129" s="29"/>
      <c r="AFE129" s="29"/>
      <c r="AFF129" s="29"/>
      <c r="AFG129" s="29"/>
      <c r="AFH129" s="29"/>
      <c r="AFI129" s="29"/>
      <c r="AFJ129" s="29"/>
      <c r="AFK129" s="29"/>
      <c r="AFL129" s="29"/>
      <c r="AFM129" s="29"/>
      <c r="AFN129" s="29"/>
      <c r="AFO129" s="29"/>
      <c r="AFP129" s="29"/>
      <c r="AFQ129" s="29"/>
      <c r="AFR129" s="29"/>
      <c r="AFS129" s="29"/>
      <c r="AFT129" s="29"/>
      <c r="AFU129" s="29"/>
      <c r="AFV129" s="29"/>
      <c r="AFW129" s="29"/>
      <c r="AFX129" s="29"/>
      <c r="AFY129" s="29"/>
      <c r="AFZ129" s="29"/>
      <c r="AGA129" s="29"/>
      <c r="AGB129" s="29"/>
      <c r="AGC129" s="29"/>
      <c r="AGD129" s="29"/>
      <c r="AGE129" s="29"/>
      <c r="AGF129" s="29"/>
      <c r="AGG129" s="29"/>
      <c r="AGH129" s="29"/>
      <c r="AGI129" s="29"/>
      <c r="AGJ129" s="29"/>
      <c r="AGK129" s="29"/>
      <c r="AGL129" s="29"/>
      <c r="AGM129" s="29"/>
      <c r="AGN129" s="29"/>
      <c r="AGO129" s="29"/>
      <c r="AGP129" s="29"/>
      <c r="AGQ129" s="29"/>
      <c r="AGR129" s="29"/>
      <c r="AGS129" s="29"/>
      <c r="AGT129" s="29"/>
      <c r="AGU129" s="29"/>
      <c r="AGV129" s="29"/>
      <c r="AGW129" s="29"/>
      <c r="AGX129" s="29"/>
      <c r="AGY129" s="29"/>
      <c r="AGZ129" s="29"/>
      <c r="AHA129" s="29"/>
      <c r="AHB129" s="29"/>
      <c r="AHC129" s="29"/>
      <c r="AHD129" s="29"/>
      <c r="AHE129" s="29"/>
      <c r="AHF129" s="29"/>
      <c r="AHG129" s="29"/>
      <c r="AHH129" s="29"/>
      <c r="AHI129" s="29"/>
      <c r="AHJ129" s="29"/>
      <c r="AHK129" s="29"/>
      <c r="AHL129" s="29"/>
      <c r="AHM129" s="29"/>
      <c r="AHN129" s="29"/>
      <c r="AHO129" s="29"/>
      <c r="AHP129" s="29"/>
      <c r="AHQ129" s="29"/>
      <c r="AHR129" s="29"/>
      <c r="AHS129" s="29"/>
      <c r="AHT129" s="29"/>
      <c r="AHU129" s="29"/>
      <c r="AHV129" s="29"/>
      <c r="AHW129" s="29"/>
      <c r="AHX129" s="29"/>
      <c r="AHY129" s="29"/>
      <c r="AHZ129" s="29"/>
      <c r="AIA129" s="29"/>
      <c r="AIB129" s="29"/>
      <c r="AIC129" s="29"/>
      <c r="AID129" s="29"/>
      <c r="AIE129" s="29"/>
      <c r="AIF129" s="29"/>
      <c r="AIG129" s="29"/>
      <c r="AIH129" s="29"/>
      <c r="AII129" s="29"/>
      <c r="AIJ129" s="29"/>
      <c r="AIK129" s="29"/>
      <c r="AIL129" s="29"/>
      <c r="AIM129" s="29"/>
      <c r="AIN129" s="29"/>
      <c r="AIO129" s="29"/>
      <c r="AIP129" s="29"/>
      <c r="AIQ129" s="29"/>
      <c r="AIR129" s="29"/>
      <c r="AIS129" s="29"/>
      <c r="AIT129" s="29"/>
      <c r="AIU129" s="29"/>
      <c r="AIV129" s="29"/>
      <c r="AIW129" s="29"/>
      <c r="AIX129" s="29"/>
      <c r="AIY129" s="29"/>
      <c r="AIZ129" s="29"/>
      <c r="AJA129" s="29"/>
      <c r="AJB129" s="29"/>
      <c r="AJC129" s="29"/>
      <c r="AJD129" s="29"/>
      <c r="AJE129" s="29"/>
      <c r="AJF129" s="29"/>
      <c r="AJG129" s="29"/>
      <c r="AJH129" s="29"/>
      <c r="AJI129" s="29"/>
      <c r="AJJ129" s="29"/>
      <c r="AJK129" s="29"/>
      <c r="AJL129" s="29"/>
      <c r="AJM129" s="29"/>
      <c r="AJN129" s="29"/>
      <c r="AJO129" s="29"/>
      <c r="AJP129" s="29"/>
      <c r="AJQ129" s="29"/>
      <c r="AJR129" s="29"/>
      <c r="AJS129" s="29"/>
      <c r="AJT129" s="29"/>
      <c r="AJU129" s="29"/>
      <c r="AJV129" s="29"/>
      <c r="AJW129" s="29"/>
      <c r="AJX129" s="29"/>
      <c r="AJY129" s="29"/>
      <c r="AJZ129" s="29"/>
      <c r="AKA129" s="29"/>
      <c r="AKB129" s="29"/>
      <c r="AKC129" s="29"/>
      <c r="AKD129" s="29"/>
      <c r="AKE129" s="29"/>
      <c r="AKF129" s="29"/>
      <c r="AKG129" s="29"/>
      <c r="AKH129" s="29"/>
      <c r="AKI129" s="29"/>
      <c r="AKJ129" s="29"/>
      <c r="AKK129" s="29"/>
      <c r="AKL129" s="29"/>
      <c r="AKM129" s="29"/>
      <c r="AKN129" s="29"/>
      <c r="AKO129" s="29"/>
      <c r="AKP129" s="29"/>
      <c r="AKQ129" s="29"/>
      <c r="AKR129" s="29"/>
      <c r="AKS129" s="29"/>
      <c r="AKT129" s="29"/>
      <c r="AKU129" s="29"/>
      <c r="AKV129" s="29"/>
      <c r="AKW129" s="29"/>
      <c r="AKX129" s="29"/>
      <c r="AKY129" s="29"/>
      <c r="AKZ129" s="29"/>
      <c r="ALA129" s="29"/>
      <c r="ALB129" s="29"/>
      <c r="ALC129" s="29"/>
      <c r="ALD129" s="29"/>
      <c r="ALE129" s="29"/>
      <c r="ALF129" s="29"/>
      <c r="ALG129" s="29"/>
      <c r="ALH129" s="29"/>
      <c r="ALI129" s="29"/>
      <c r="ALJ129" s="29"/>
      <c r="ALK129" s="29"/>
      <c r="ALL129" s="29"/>
      <c r="ALM129" s="29"/>
      <c r="ALN129" s="29"/>
      <c r="ALO129" s="29"/>
      <c r="ALP129" s="29"/>
      <c r="ALQ129" s="29"/>
      <c r="ALR129" s="29"/>
      <c r="ALS129" s="29"/>
      <c r="ALT129" s="29"/>
      <c r="ALU129" s="29"/>
      <c r="ALV129" s="29"/>
      <c r="ALW129" s="29"/>
      <c r="ALX129" s="29"/>
      <c r="ALY129" s="29"/>
      <c r="ALZ129" s="29"/>
      <c r="AMA129" s="29"/>
      <c r="AMB129" s="29"/>
      <c r="AMC129" s="29"/>
      <c r="AMD129" s="29"/>
      <c r="AME129" s="29"/>
      <c r="AMF129" s="29"/>
      <c r="AMG129" s="29"/>
      <c r="AMH129" s="29"/>
      <c r="AMI129" s="29"/>
      <c r="AMJ129" s="29"/>
      <c r="AMK129" s="29"/>
    </row>
    <row r="130" spans="1:1025" s="30" customFormat="1" ht="47.25" customHeight="1">
      <c r="A130" s="300" t="s">
        <v>135</v>
      </c>
      <c r="B130" s="301"/>
      <c r="C130" s="301"/>
      <c r="D130" s="301"/>
      <c r="E130" s="301"/>
      <c r="F130" s="302"/>
      <c r="G130" s="167">
        <f>SUM(G34+G83+G94+G119+G126)</f>
        <v>5839.4441666666662</v>
      </c>
      <c r="H130" s="50"/>
      <c r="I130" s="12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  <c r="AKR130" s="29"/>
      <c r="AKS130" s="29"/>
      <c r="AKT130" s="29"/>
      <c r="AKU130" s="29"/>
      <c r="AKV130" s="29"/>
      <c r="AKW130" s="29"/>
      <c r="AKX130" s="29"/>
      <c r="AKY130" s="29"/>
      <c r="AKZ130" s="29"/>
      <c r="ALA130" s="29"/>
      <c r="ALB130" s="29"/>
      <c r="ALC130" s="29"/>
      <c r="ALD130" s="29"/>
      <c r="ALE130" s="29"/>
      <c r="ALF130" s="29"/>
      <c r="ALG130" s="29"/>
      <c r="ALH130" s="29"/>
      <c r="ALI130" s="29"/>
      <c r="ALJ130" s="29"/>
      <c r="ALK130" s="29"/>
      <c r="ALL130" s="29"/>
      <c r="ALM130" s="29"/>
      <c r="ALN130" s="29"/>
      <c r="ALO130" s="29"/>
      <c r="ALP130" s="29"/>
      <c r="ALQ130" s="29"/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9"/>
      <c r="AMD130" s="29"/>
      <c r="AME130" s="29"/>
      <c r="AMF130" s="29"/>
      <c r="AMG130" s="29"/>
      <c r="AMH130" s="29"/>
      <c r="AMI130" s="29"/>
      <c r="AMJ130" s="29"/>
      <c r="AMK130" s="29"/>
    </row>
    <row r="131" spans="1:1025" s="30" customFormat="1" ht="19.5" customHeight="1">
      <c r="A131" s="164" t="s">
        <v>8</v>
      </c>
      <c r="B131" s="303" t="s">
        <v>42</v>
      </c>
      <c r="C131" s="303"/>
      <c r="D131" s="303"/>
      <c r="E131" s="303"/>
      <c r="F131" s="263">
        <v>0.1019</v>
      </c>
      <c r="G131" s="171">
        <f>ROUND(F131*G130,2)</f>
        <v>595.04</v>
      </c>
      <c r="H131" s="50"/>
      <c r="I131" s="12"/>
      <c r="J131" s="12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  <c r="TK131" s="29"/>
      <c r="TL131" s="29"/>
      <c r="TM131" s="29"/>
      <c r="TN131" s="29"/>
      <c r="TO131" s="29"/>
      <c r="TP131" s="29"/>
      <c r="TQ131" s="29"/>
      <c r="TR131" s="29"/>
      <c r="TS131" s="29"/>
      <c r="TT131" s="29"/>
      <c r="TU131" s="29"/>
      <c r="TV131" s="29"/>
      <c r="TW131" s="29"/>
      <c r="TX131" s="29"/>
      <c r="TY131" s="29"/>
      <c r="TZ131" s="29"/>
      <c r="UA131" s="29"/>
      <c r="UB131" s="29"/>
      <c r="UC131" s="29"/>
      <c r="UD131" s="29"/>
      <c r="UE131" s="29"/>
      <c r="UF131" s="29"/>
      <c r="UG131" s="29"/>
      <c r="UH131" s="29"/>
      <c r="UI131" s="29"/>
      <c r="UJ131" s="29"/>
      <c r="UK131" s="29"/>
      <c r="UL131" s="29"/>
      <c r="UM131" s="29"/>
      <c r="UN131" s="29"/>
      <c r="UO131" s="29"/>
      <c r="UP131" s="29"/>
      <c r="UQ131" s="29"/>
      <c r="UR131" s="29"/>
      <c r="US131" s="29"/>
      <c r="UT131" s="29"/>
      <c r="UU131" s="29"/>
      <c r="UV131" s="29"/>
      <c r="UW131" s="29"/>
      <c r="UX131" s="29"/>
      <c r="UY131" s="29"/>
      <c r="UZ131" s="29"/>
      <c r="VA131" s="29"/>
      <c r="VB131" s="29"/>
      <c r="VC131" s="29"/>
      <c r="VD131" s="29"/>
      <c r="VE131" s="29"/>
      <c r="VF131" s="29"/>
      <c r="VG131" s="29"/>
      <c r="VH131" s="29"/>
      <c r="VI131" s="29"/>
      <c r="VJ131" s="29"/>
      <c r="VK131" s="29"/>
      <c r="VL131" s="29"/>
      <c r="VM131" s="29"/>
      <c r="VN131" s="29"/>
      <c r="VO131" s="29"/>
      <c r="VP131" s="29"/>
      <c r="VQ131" s="29"/>
      <c r="VR131" s="29"/>
      <c r="VS131" s="29"/>
      <c r="VT131" s="29"/>
      <c r="VU131" s="29"/>
      <c r="VV131" s="29"/>
      <c r="VW131" s="29"/>
      <c r="VX131" s="29"/>
      <c r="VY131" s="29"/>
      <c r="VZ131" s="29"/>
      <c r="WA131" s="29"/>
      <c r="WB131" s="29"/>
      <c r="WC131" s="29"/>
      <c r="WD131" s="29"/>
      <c r="WE131" s="29"/>
      <c r="WF131" s="29"/>
      <c r="WG131" s="29"/>
      <c r="WH131" s="29"/>
      <c r="WI131" s="29"/>
      <c r="WJ131" s="29"/>
      <c r="WK131" s="29"/>
      <c r="WL131" s="29"/>
      <c r="WM131" s="29"/>
      <c r="WN131" s="29"/>
      <c r="WO131" s="29"/>
      <c r="WP131" s="29"/>
      <c r="WQ131" s="29"/>
      <c r="WR131" s="29"/>
      <c r="WS131" s="29"/>
      <c r="WT131" s="29"/>
      <c r="WU131" s="29"/>
      <c r="WV131" s="29"/>
      <c r="WW131" s="29"/>
      <c r="WX131" s="29"/>
      <c r="WY131" s="29"/>
      <c r="WZ131" s="29"/>
      <c r="XA131" s="29"/>
      <c r="XB131" s="29"/>
      <c r="XC131" s="29"/>
      <c r="XD131" s="29"/>
      <c r="XE131" s="29"/>
      <c r="XF131" s="29"/>
      <c r="XG131" s="29"/>
      <c r="XH131" s="29"/>
      <c r="XI131" s="29"/>
      <c r="XJ131" s="29"/>
      <c r="XK131" s="29"/>
      <c r="XL131" s="29"/>
      <c r="XM131" s="29"/>
      <c r="XN131" s="29"/>
      <c r="XO131" s="29"/>
      <c r="XP131" s="29"/>
      <c r="XQ131" s="29"/>
      <c r="XR131" s="29"/>
      <c r="XS131" s="29"/>
      <c r="XT131" s="29"/>
      <c r="XU131" s="29"/>
      <c r="XV131" s="29"/>
      <c r="XW131" s="29"/>
      <c r="XX131" s="29"/>
      <c r="XY131" s="29"/>
      <c r="XZ131" s="29"/>
      <c r="YA131" s="29"/>
      <c r="YB131" s="29"/>
      <c r="YC131" s="29"/>
      <c r="YD131" s="29"/>
      <c r="YE131" s="29"/>
      <c r="YF131" s="29"/>
      <c r="YG131" s="29"/>
      <c r="YH131" s="29"/>
      <c r="YI131" s="29"/>
      <c r="YJ131" s="29"/>
      <c r="YK131" s="29"/>
      <c r="YL131" s="29"/>
      <c r="YM131" s="29"/>
      <c r="YN131" s="29"/>
      <c r="YO131" s="29"/>
      <c r="YP131" s="29"/>
      <c r="YQ131" s="29"/>
      <c r="YR131" s="29"/>
      <c r="YS131" s="29"/>
      <c r="YT131" s="29"/>
      <c r="YU131" s="29"/>
      <c r="YV131" s="29"/>
      <c r="YW131" s="29"/>
      <c r="YX131" s="29"/>
      <c r="YY131" s="29"/>
      <c r="YZ131" s="29"/>
      <c r="ZA131" s="29"/>
      <c r="ZB131" s="29"/>
      <c r="ZC131" s="29"/>
      <c r="ZD131" s="29"/>
      <c r="ZE131" s="29"/>
      <c r="ZF131" s="29"/>
      <c r="ZG131" s="29"/>
      <c r="ZH131" s="29"/>
      <c r="ZI131" s="29"/>
      <c r="ZJ131" s="29"/>
      <c r="ZK131" s="29"/>
      <c r="ZL131" s="29"/>
      <c r="ZM131" s="29"/>
      <c r="ZN131" s="29"/>
      <c r="ZO131" s="29"/>
      <c r="ZP131" s="29"/>
      <c r="ZQ131" s="29"/>
      <c r="ZR131" s="29"/>
      <c r="ZS131" s="29"/>
      <c r="ZT131" s="29"/>
      <c r="ZU131" s="29"/>
      <c r="ZV131" s="29"/>
      <c r="ZW131" s="29"/>
      <c r="ZX131" s="29"/>
      <c r="ZY131" s="29"/>
      <c r="ZZ131" s="29"/>
      <c r="AAA131" s="29"/>
      <c r="AAB131" s="29"/>
      <c r="AAC131" s="29"/>
      <c r="AAD131" s="29"/>
      <c r="AAE131" s="29"/>
      <c r="AAF131" s="29"/>
      <c r="AAG131" s="29"/>
      <c r="AAH131" s="29"/>
      <c r="AAI131" s="29"/>
      <c r="AAJ131" s="29"/>
      <c r="AAK131" s="29"/>
      <c r="AAL131" s="29"/>
      <c r="AAM131" s="29"/>
      <c r="AAN131" s="29"/>
      <c r="AAO131" s="29"/>
      <c r="AAP131" s="29"/>
      <c r="AAQ131" s="29"/>
      <c r="AAR131" s="29"/>
      <c r="AAS131" s="29"/>
      <c r="AAT131" s="29"/>
      <c r="AAU131" s="29"/>
      <c r="AAV131" s="29"/>
      <c r="AAW131" s="29"/>
      <c r="AAX131" s="29"/>
      <c r="AAY131" s="29"/>
      <c r="AAZ131" s="29"/>
      <c r="ABA131" s="29"/>
      <c r="ABB131" s="29"/>
      <c r="ABC131" s="29"/>
      <c r="ABD131" s="29"/>
      <c r="ABE131" s="29"/>
      <c r="ABF131" s="29"/>
      <c r="ABG131" s="29"/>
      <c r="ABH131" s="29"/>
      <c r="ABI131" s="29"/>
      <c r="ABJ131" s="29"/>
      <c r="ABK131" s="29"/>
      <c r="ABL131" s="29"/>
      <c r="ABM131" s="29"/>
      <c r="ABN131" s="29"/>
      <c r="ABO131" s="29"/>
      <c r="ABP131" s="29"/>
      <c r="ABQ131" s="29"/>
      <c r="ABR131" s="29"/>
      <c r="ABS131" s="29"/>
      <c r="ABT131" s="29"/>
      <c r="ABU131" s="29"/>
      <c r="ABV131" s="29"/>
      <c r="ABW131" s="29"/>
      <c r="ABX131" s="29"/>
      <c r="ABY131" s="29"/>
      <c r="ABZ131" s="29"/>
      <c r="ACA131" s="29"/>
      <c r="ACB131" s="29"/>
      <c r="ACC131" s="29"/>
      <c r="ACD131" s="29"/>
      <c r="ACE131" s="29"/>
      <c r="ACF131" s="29"/>
      <c r="ACG131" s="29"/>
      <c r="ACH131" s="29"/>
      <c r="ACI131" s="29"/>
      <c r="ACJ131" s="29"/>
      <c r="ACK131" s="29"/>
      <c r="ACL131" s="29"/>
      <c r="ACM131" s="29"/>
      <c r="ACN131" s="29"/>
      <c r="ACO131" s="29"/>
      <c r="ACP131" s="29"/>
      <c r="ACQ131" s="29"/>
      <c r="ACR131" s="29"/>
      <c r="ACS131" s="29"/>
      <c r="ACT131" s="29"/>
      <c r="ACU131" s="29"/>
      <c r="ACV131" s="29"/>
      <c r="ACW131" s="29"/>
      <c r="ACX131" s="29"/>
      <c r="ACY131" s="29"/>
      <c r="ACZ131" s="29"/>
      <c r="ADA131" s="29"/>
      <c r="ADB131" s="29"/>
      <c r="ADC131" s="29"/>
      <c r="ADD131" s="29"/>
      <c r="ADE131" s="29"/>
      <c r="ADF131" s="29"/>
      <c r="ADG131" s="29"/>
      <c r="ADH131" s="29"/>
      <c r="ADI131" s="29"/>
      <c r="ADJ131" s="29"/>
      <c r="ADK131" s="29"/>
      <c r="ADL131" s="29"/>
      <c r="ADM131" s="29"/>
      <c r="ADN131" s="29"/>
      <c r="ADO131" s="29"/>
      <c r="ADP131" s="29"/>
      <c r="ADQ131" s="29"/>
      <c r="ADR131" s="29"/>
      <c r="ADS131" s="29"/>
      <c r="ADT131" s="29"/>
      <c r="ADU131" s="29"/>
      <c r="ADV131" s="29"/>
      <c r="ADW131" s="29"/>
      <c r="ADX131" s="29"/>
      <c r="ADY131" s="29"/>
      <c r="ADZ131" s="29"/>
      <c r="AEA131" s="29"/>
      <c r="AEB131" s="29"/>
      <c r="AEC131" s="29"/>
      <c r="AED131" s="29"/>
      <c r="AEE131" s="29"/>
      <c r="AEF131" s="29"/>
      <c r="AEG131" s="29"/>
      <c r="AEH131" s="29"/>
      <c r="AEI131" s="29"/>
      <c r="AEJ131" s="29"/>
      <c r="AEK131" s="29"/>
      <c r="AEL131" s="29"/>
      <c r="AEM131" s="29"/>
      <c r="AEN131" s="29"/>
      <c r="AEO131" s="29"/>
      <c r="AEP131" s="29"/>
      <c r="AEQ131" s="29"/>
      <c r="AER131" s="29"/>
      <c r="AES131" s="29"/>
      <c r="AET131" s="29"/>
      <c r="AEU131" s="29"/>
      <c r="AEV131" s="29"/>
      <c r="AEW131" s="29"/>
      <c r="AEX131" s="29"/>
      <c r="AEY131" s="29"/>
      <c r="AEZ131" s="29"/>
      <c r="AFA131" s="29"/>
      <c r="AFB131" s="29"/>
      <c r="AFC131" s="29"/>
      <c r="AFD131" s="29"/>
      <c r="AFE131" s="29"/>
      <c r="AFF131" s="29"/>
      <c r="AFG131" s="29"/>
      <c r="AFH131" s="29"/>
      <c r="AFI131" s="29"/>
      <c r="AFJ131" s="29"/>
      <c r="AFK131" s="29"/>
      <c r="AFL131" s="29"/>
      <c r="AFM131" s="29"/>
      <c r="AFN131" s="29"/>
      <c r="AFO131" s="29"/>
      <c r="AFP131" s="29"/>
      <c r="AFQ131" s="29"/>
      <c r="AFR131" s="29"/>
      <c r="AFS131" s="29"/>
      <c r="AFT131" s="29"/>
      <c r="AFU131" s="29"/>
      <c r="AFV131" s="29"/>
      <c r="AFW131" s="29"/>
      <c r="AFX131" s="29"/>
      <c r="AFY131" s="29"/>
      <c r="AFZ131" s="29"/>
      <c r="AGA131" s="29"/>
      <c r="AGB131" s="29"/>
      <c r="AGC131" s="29"/>
      <c r="AGD131" s="29"/>
      <c r="AGE131" s="29"/>
      <c r="AGF131" s="29"/>
      <c r="AGG131" s="29"/>
      <c r="AGH131" s="29"/>
      <c r="AGI131" s="29"/>
      <c r="AGJ131" s="29"/>
      <c r="AGK131" s="29"/>
      <c r="AGL131" s="29"/>
      <c r="AGM131" s="29"/>
      <c r="AGN131" s="29"/>
      <c r="AGO131" s="29"/>
      <c r="AGP131" s="29"/>
      <c r="AGQ131" s="29"/>
      <c r="AGR131" s="29"/>
      <c r="AGS131" s="29"/>
      <c r="AGT131" s="29"/>
      <c r="AGU131" s="29"/>
      <c r="AGV131" s="29"/>
      <c r="AGW131" s="29"/>
      <c r="AGX131" s="29"/>
      <c r="AGY131" s="29"/>
      <c r="AGZ131" s="29"/>
      <c r="AHA131" s="29"/>
      <c r="AHB131" s="29"/>
      <c r="AHC131" s="29"/>
      <c r="AHD131" s="29"/>
      <c r="AHE131" s="29"/>
      <c r="AHF131" s="29"/>
      <c r="AHG131" s="29"/>
      <c r="AHH131" s="29"/>
      <c r="AHI131" s="29"/>
      <c r="AHJ131" s="29"/>
      <c r="AHK131" s="29"/>
      <c r="AHL131" s="29"/>
      <c r="AHM131" s="29"/>
      <c r="AHN131" s="29"/>
      <c r="AHO131" s="29"/>
      <c r="AHP131" s="29"/>
      <c r="AHQ131" s="29"/>
      <c r="AHR131" s="29"/>
      <c r="AHS131" s="29"/>
      <c r="AHT131" s="29"/>
      <c r="AHU131" s="29"/>
      <c r="AHV131" s="29"/>
      <c r="AHW131" s="29"/>
      <c r="AHX131" s="29"/>
      <c r="AHY131" s="29"/>
      <c r="AHZ131" s="29"/>
      <c r="AIA131" s="29"/>
      <c r="AIB131" s="29"/>
      <c r="AIC131" s="29"/>
      <c r="AID131" s="29"/>
      <c r="AIE131" s="29"/>
      <c r="AIF131" s="29"/>
      <c r="AIG131" s="29"/>
      <c r="AIH131" s="29"/>
      <c r="AII131" s="29"/>
      <c r="AIJ131" s="29"/>
      <c r="AIK131" s="29"/>
      <c r="AIL131" s="29"/>
      <c r="AIM131" s="29"/>
      <c r="AIN131" s="29"/>
      <c r="AIO131" s="29"/>
      <c r="AIP131" s="29"/>
      <c r="AIQ131" s="29"/>
      <c r="AIR131" s="29"/>
      <c r="AIS131" s="29"/>
      <c r="AIT131" s="29"/>
      <c r="AIU131" s="29"/>
      <c r="AIV131" s="29"/>
      <c r="AIW131" s="29"/>
      <c r="AIX131" s="29"/>
      <c r="AIY131" s="29"/>
      <c r="AIZ131" s="29"/>
      <c r="AJA131" s="29"/>
      <c r="AJB131" s="29"/>
      <c r="AJC131" s="29"/>
      <c r="AJD131" s="29"/>
      <c r="AJE131" s="29"/>
      <c r="AJF131" s="29"/>
      <c r="AJG131" s="29"/>
      <c r="AJH131" s="29"/>
      <c r="AJI131" s="29"/>
      <c r="AJJ131" s="29"/>
      <c r="AJK131" s="29"/>
      <c r="AJL131" s="29"/>
      <c r="AJM131" s="29"/>
      <c r="AJN131" s="29"/>
      <c r="AJO131" s="29"/>
      <c r="AJP131" s="29"/>
      <c r="AJQ131" s="29"/>
      <c r="AJR131" s="29"/>
      <c r="AJS131" s="29"/>
      <c r="AJT131" s="29"/>
      <c r="AJU131" s="29"/>
      <c r="AJV131" s="29"/>
      <c r="AJW131" s="29"/>
      <c r="AJX131" s="29"/>
      <c r="AJY131" s="29"/>
      <c r="AJZ131" s="29"/>
      <c r="AKA131" s="29"/>
      <c r="AKB131" s="29"/>
      <c r="AKC131" s="29"/>
      <c r="AKD131" s="29"/>
      <c r="AKE131" s="29"/>
      <c r="AKF131" s="29"/>
      <c r="AKG131" s="29"/>
      <c r="AKH131" s="29"/>
      <c r="AKI131" s="29"/>
      <c r="AKJ131" s="29"/>
      <c r="AKK131" s="29"/>
      <c r="AKL131" s="29"/>
      <c r="AKM131" s="29"/>
      <c r="AKN131" s="29"/>
      <c r="AKO131" s="29"/>
      <c r="AKP131" s="29"/>
      <c r="AKQ131" s="29"/>
      <c r="AKR131" s="29"/>
      <c r="AKS131" s="29"/>
      <c r="AKT131" s="29"/>
      <c r="AKU131" s="29"/>
      <c r="AKV131" s="29"/>
      <c r="AKW131" s="29"/>
      <c r="AKX131" s="29"/>
      <c r="AKY131" s="29"/>
      <c r="AKZ131" s="29"/>
      <c r="ALA131" s="29"/>
      <c r="ALB131" s="29"/>
      <c r="ALC131" s="29"/>
      <c r="ALD131" s="29"/>
      <c r="ALE131" s="29"/>
      <c r="ALF131" s="29"/>
      <c r="ALG131" s="29"/>
      <c r="ALH131" s="29"/>
      <c r="ALI131" s="29"/>
      <c r="ALJ131" s="29"/>
      <c r="ALK131" s="29"/>
      <c r="ALL131" s="29"/>
      <c r="ALM131" s="29"/>
      <c r="ALN131" s="29"/>
      <c r="ALO131" s="29"/>
      <c r="ALP131" s="29"/>
      <c r="ALQ131" s="29"/>
      <c r="ALR131" s="29"/>
      <c r="ALS131" s="29"/>
      <c r="ALT131" s="29"/>
      <c r="ALU131" s="29"/>
      <c r="ALV131" s="29"/>
      <c r="ALW131" s="29"/>
      <c r="ALX131" s="29"/>
      <c r="ALY131" s="29"/>
      <c r="ALZ131" s="29"/>
      <c r="AMA131" s="29"/>
      <c r="AMB131" s="29"/>
      <c r="AMC131" s="29"/>
      <c r="AMD131" s="29"/>
      <c r="AME131" s="29"/>
      <c r="AMF131" s="29"/>
      <c r="AMG131" s="29"/>
      <c r="AMH131" s="29"/>
      <c r="AMI131" s="29"/>
      <c r="AMJ131" s="29"/>
      <c r="AMK131" s="29"/>
    </row>
    <row r="132" spans="1:1025" s="30" customFormat="1" ht="40.5" customHeight="1">
      <c r="A132" s="300" t="s">
        <v>136</v>
      </c>
      <c r="B132" s="301"/>
      <c r="C132" s="301"/>
      <c r="D132" s="301"/>
      <c r="E132" s="301"/>
      <c r="F132" s="302"/>
      <c r="G132" s="194">
        <f>SUM(G34+G83+G94+G119+G126+G131)</f>
        <v>6434.4841666666662</v>
      </c>
      <c r="H132" s="50"/>
      <c r="I132" s="29"/>
      <c r="J132" s="12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  <c r="IV132" s="29"/>
      <c r="IW132" s="29"/>
      <c r="IX132" s="29"/>
      <c r="IY132" s="29"/>
      <c r="IZ132" s="29"/>
      <c r="JA132" s="29"/>
      <c r="JB132" s="29"/>
      <c r="JC132" s="29"/>
      <c r="JD132" s="29"/>
      <c r="JE132" s="29"/>
      <c r="JF132" s="29"/>
      <c r="JG132" s="29"/>
      <c r="JH132" s="29"/>
      <c r="JI132" s="29"/>
      <c r="JJ132" s="29"/>
      <c r="JK132" s="29"/>
      <c r="JL132" s="29"/>
      <c r="JM132" s="29"/>
      <c r="JN132" s="29"/>
      <c r="JO132" s="29"/>
      <c r="JP132" s="29"/>
      <c r="JQ132" s="29"/>
      <c r="JR132" s="29"/>
      <c r="JS132" s="29"/>
      <c r="JT132" s="29"/>
      <c r="JU132" s="29"/>
      <c r="JV132" s="29"/>
      <c r="JW132" s="29"/>
      <c r="JX132" s="29"/>
      <c r="JY132" s="29"/>
      <c r="JZ132" s="29"/>
      <c r="KA132" s="29"/>
      <c r="KB132" s="29"/>
      <c r="KC132" s="29"/>
      <c r="KD132" s="29"/>
      <c r="KE132" s="29"/>
      <c r="KF132" s="29"/>
      <c r="KG132" s="29"/>
      <c r="KH132" s="29"/>
      <c r="KI132" s="29"/>
      <c r="KJ132" s="29"/>
      <c r="KK132" s="29"/>
      <c r="KL132" s="29"/>
      <c r="KM132" s="29"/>
      <c r="KN132" s="29"/>
      <c r="KO132" s="29"/>
      <c r="KP132" s="29"/>
      <c r="KQ132" s="29"/>
      <c r="KR132" s="29"/>
      <c r="KS132" s="29"/>
      <c r="KT132" s="29"/>
      <c r="KU132" s="29"/>
      <c r="KV132" s="29"/>
      <c r="KW132" s="29"/>
      <c r="KX132" s="29"/>
      <c r="KY132" s="29"/>
      <c r="KZ132" s="29"/>
      <c r="LA132" s="29"/>
      <c r="LB132" s="29"/>
      <c r="LC132" s="29"/>
      <c r="LD132" s="29"/>
      <c r="LE132" s="29"/>
      <c r="LF132" s="29"/>
      <c r="LG132" s="29"/>
      <c r="LH132" s="29"/>
      <c r="LI132" s="29"/>
      <c r="LJ132" s="29"/>
      <c r="LK132" s="29"/>
      <c r="LL132" s="29"/>
      <c r="LM132" s="29"/>
      <c r="LN132" s="29"/>
      <c r="LO132" s="29"/>
      <c r="LP132" s="29"/>
      <c r="LQ132" s="29"/>
      <c r="LR132" s="29"/>
      <c r="LS132" s="29"/>
      <c r="LT132" s="29"/>
      <c r="LU132" s="29"/>
      <c r="LV132" s="29"/>
      <c r="LW132" s="29"/>
      <c r="LX132" s="29"/>
      <c r="LY132" s="29"/>
      <c r="LZ132" s="29"/>
      <c r="MA132" s="29"/>
      <c r="MB132" s="29"/>
      <c r="MC132" s="29"/>
      <c r="MD132" s="29"/>
      <c r="ME132" s="29"/>
      <c r="MF132" s="29"/>
      <c r="MG132" s="29"/>
      <c r="MH132" s="29"/>
      <c r="MI132" s="29"/>
      <c r="MJ132" s="29"/>
      <c r="MK132" s="29"/>
      <c r="ML132" s="29"/>
      <c r="MM132" s="29"/>
      <c r="MN132" s="29"/>
      <c r="MO132" s="29"/>
      <c r="MP132" s="29"/>
      <c r="MQ132" s="29"/>
      <c r="MR132" s="29"/>
      <c r="MS132" s="29"/>
      <c r="MT132" s="29"/>
      <c r="MU132" s="29"/>
      <c r="MV132" s="29"/>
      <c r="MW132" s="29"/>
      <c r="MX132" s="29"/>
      <c r="MY132" s="29"/>
      <c r="MZ132" s="29"/>
      <c r="NA132" s="29"/>
      <c r="NB132" s="29"/>
      <c r="NC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R132" s="29"/>
      <c r="PS132" s="29"/>
      <c r="PT132" s="29"/>
      <c r="PU132" s="29"/>
      <c r="PV132" s="29"/>
      <c r="PW132" s="29"/>
      <c r="PX132" s="29"/>
      <c r="PY132" s="29"/>
      <c r="PZ132" s="29"/>
      <c r="QA132" s="29"/>
      <c r="QB132" s="29"/>
      <c r="QC132" s="29"/>
      <c r="QD132" s="29"/>
      <c r="QE132" s="29"/>
      <c r="QF132" s="29"/>
      <c r="QG132" s="29"/>
      <c r="QH132" s="29"/>
      <c r="QI132" s="29"/>
      <c r="QJ132" s="29"/>
      <c r="QK132" s="29"/>
      <c r="QL132" s="29"/>
      <c r="QM132" s="29"/>
      <c r="QN132" s="29"/>
      <c r="QO132" s="29"/>
      <c r="QP132" s="29"/>
      <c r="QQ132" s="29"/>
      <c r="QR132" s="29"/>
      <c r="QS132" s="29"/>
      <c r="QT132" s="29"/>
      <c r="QU132" s="29"/>
      <c r="QV132" s="29"/>
      <c r="QW132" s="29"/>
      <c r="QX132" s="29"/>
      <c r="QY132" s="29"/>
      <c r="QZ132" s="29"/>
      <c r="RA132" s="29"/>
      <c r="RB132" s="29"/>
      <c r="RC132" s="29"/>
      <c r="RD132" s="29"/>
      <c r="RE132" s="29"/>
      <c r="RF132" s="29"/>
      <c r="RG132" s="29"/>
      <c r="RH132" s="29"/>
      <c r="RI132" s="29"/>
      <c r="RJ132" s="29"/>
      <c r="RK132" s="29"/>
      <c r="RL132" s="29"/>
      <c r="RM132" s="29"/>
      <c r="RN132" s="29"/>
      <c r="RO132" s="29"/>
      <c r="RP132" s="29"/>
      <c r="RQ132" s="29"/>
      <c r="RR132" s="29"/>
      <c r="RS132" s="29"/>
      <c r="RT132" s="29"/>
      <c r="RU132" s="29"/>
      <c r="RV132" s="29"/>
      <c r="RW132" s="29"/>
      <c r="RX132" s="29"/>
      <c r="RY132" s="29"/>
      <c r="RZ132" s="29"/>
      <c r="SA132" s="29"/>
      <c r="SB132" s="29"/>
      <c r="SC132" s="29"/>
      <c r="SD132" s="29"/>
      <c r="SE132" s="29"/>
      <c r="SF132" s="29"/>
      <c r="SG132" s="29"/>
      <c r="SH132" s="29"/>
      <c r="SI132" s="29"/>
      <c r="SJ132" s="29"/>
      <c r="SK132" s="29"/>
      <c r="SL132" s="29"/>
      <c r="SM132" s="29"/>
      <c r="SN132" s="29"/>
      <c r="SO132" s="29"/>
      <c r="SP132" s="29"/>
      <c r="SQ132" s="29"/>
      <c r="SR132" s="29"/>
      <c r="SS132" s="29"/>
      <c r="ST132" s="29"/>
      <c r="SU132" s="29"/>
      <c r="SV132" s="29"/>
      <c r="SW132" s="29"/>
      <c r="SX132" s="29"/>
      <c r="SY132" s="29"/>
      <c r="SZ132" s="29"/>
      <c r="TA132" s="29"/>
      <c r="TB132" s="29"/>
      <c r="TC132" s="29"/>
      <c r="TD132" s="29"/>
      <c r="TE132" s="29"/>
      <c r="TF132" s="29"/>
      <c r="TG132" s="29"/>
      <c r="TH132" s="29"/>
      <c r="TI132" s="29"/>
      <c r="TJ132" s="29"/>
      <c r="TK132" s="29"/>
      <c r="TL132" s="29"/>
      <c r="TM132" s="29"/>
      <c r="TN132" s="29"/>
      <c r="TO132" s="29"/>
      <c r="TP132" s="29"/>
      <c r="TQ132" s="29"/>
      <c r="TR132" s="29"/>
      <c r="TS132" s="29"/>
      <c r="TT132" s="29"/>
      <c r="TU132" s="29"/>
      <c r="TV132" s="29"/>
      <c r="TW132" s="29"/>
      <c r="TX132" s="29"/>
      <c r="TY132" s="29"/>
      <c r="TZ132" s="29"/>
      <c r="UA132" s="29"/>
      <c r="UB132" s="29"/>
      <c r="UC132" s="29"/>
      <c r="UD132" s="29"/>
      <c r="UE132" s="29"/>
      <c r="UF132" s="29"/>
      <c r="UG132" s="29"/>
      <c r="UH132" s="29"/>
      <c r="UI132" s="29"/>
      <c r="UJ132" s="29"/>
      <c r="UK132" s="29"/>
      <c r="UL132" s="29"/>
      <c r="UM132" s="29"/>
      <c r="UN132" s="29"/>
      <c r="UO132" s="29"/>
      <c r="UP132" s="29"/>
      <c r="UQ132" s="29"/>
      <c r="UR132" s="29"/>
      <c r="US132" s="29"/>
      <c r="UT132" s="29"/>
      <c r="UU132" s="29"/>
      <c r="UV132" s="29"/>
      <c r="UW132" s="29"/>
      <c r="UX132" s="29"/>
      <c r="UY132" s="29"/>
      <c r="UZ132" s="29"/>
      <c r="VA132" s="29"/>
      <c r="VB132" s="29"/>
      <c r="VC132" s="29"/>
      <c r="VD132" s="29"/>
      <c r="VE132" s="29"/>
      <c r="VF132" s="29"/>
      <c r="VG132" s="29"/>
      <c r="VH132" s="29"/>
      <c r="VI132" s="29"/>
      <c r="VJ132" s="29"/>
      <c r="VK132" s="29"/>
      <c r="VL132" s="29"/>
      <c r="VM132" s="29"/>
      <c r="VN132" s="29"/>
      <c r="VO132" s="29"/>
      <c r="VP132" s="29"/>
      <c r="VQ132" s="29"/>
      <c r="VR132" s="29"/>
      <c r="VS132" s="29"/>
      <c r="VT132" s="29"/>
      <c r="VU132" s="29"/>
      <c r="VV132" s="29"/>
      <c r="VW132" s="29"/>
      <c r="VX132" s="29"/>
      <c r="VY132" s="29"/>
      <c r="VZ132" s="29"/>
      <c r="WA132" s="29"/>
      <c r="WB132" s="29"/>
      <c r="WC132" s="29"/>
      <c r="WD132" s="29"/>
      <c r="WE132" s="29"/>
      <c r="WF132" s="29"/>
      <c r="WG132" s="29"/>
      <c r="WH132" s="29"/>
      <c r="WI132" s="29"/>
      <c r="WJ132" s="29"/>
      <c r="WK132" s="29"/>
      <c r="WL132" s="29"/>
      <c r="WM132" s="29"/>
      <c r="WN132" s="29"/>
      <c r="WO132" s="29"/>
      <c r="WP132" s="29"/>
      <c r="WQ132" s="29"/>
      <c r="WR132" s="29"/>
      <c r="WS132" s="29"/>
      <c r="WT132" s="29"/>
      <c r="WU132" s="29"/>
      <c r="WV132" s="29"/>
      <c r="WW132" s="29"/>
      <c r="WX132" s="29"/>
      <c r="WY132" s="29"/>
      <c r="WZ132" s="29"/>
      <c r="XA132" s="29"/>
      <c r="XB132" s="29"/>
      <c r="XC132" s="29"/>
      <c r="XD132" s="29"/>
      <c r="XE132" s="29"/>
      <c r="XF132" s="29"/>
      <c r="XG132" s="29"/>
      <c r="XH132" s="29"/>
      <c r="XI132" s="29"/>
      <c r="XJ132" s="29"/>
      <c r="XK132" s="29"/>
      <c r="XL132" s="29"/>
      <c r="XM132" s="29"/>
      <c r="XN132" s="29"/>
      <c r="XO132" s="29"/>
      <c r="XP132" s="29"/>
      <c r="XQ132" s="29"/>
      <c r="XR132" s="29"/>
      <c r="XS132" s="29"/>
      <c r="XT132" s="29"/>
      <c r="XU132" s="29"/>
      <c r="XV132" s="29"/>
      <c r="XW132" s="29"/>
      <c r="XX132" s="29"/>
      <c r="XY132" s="29"/>
      <c r="XZ132" s="29"/>
      <c r="YA132" s="29"/>
      <c r="YB132" s="29"/>
      <c r="YC132" s="29"/>
      <c r="YD132" s="29"/>
      <c r="YE132" s="29"/>
      <c r="YF132" s="29"/>
      <c r="YG132" s="29"/>
      <c r="YH132" s="29"/>
      <c r="YI132" s="29"/>
      <c r="YJ132" s="29"/>
      <c r="YK132" s="29"/>
      <c r="YL132" s="29"/>
      <c r="YM132" s="29"/>
      <c r="YN132" s="29"/>
      <c r="YO132" s="29"/>
      <c r="YP132" s="29"/>
      <c r="YQ132" s="29"/>
      <c r="YR132" s="29"/>
      <c r="YS132" s="29"/>
      <c r="YT132" s="29"/>
      <c r="YU132" s="29"/>
      <c r="YV132" s="29"/>
      <c r="YW132" s="29"/>
      <c r="YX132" s="29"/>
      <c r="YY132" s="29"/>
      <c r="YZ132" s="29"/>
      <c r="ZA132" s="29"/>
      <c r="ZB132" s="29"/>
      <c r="ZC132" s="29"/>
      <c r="ZD132" s="29"/>
      <c r="ZE132" s="29"/>
      <c r="ZF132" s="29"/>
      <c r="ZG132" s="29"/>
      <c r="ZH132" s="29"/>
      <c r="ZI132" s="29"/>
      <c r="ZJ132" s="29"/>
      <c r="ZK132" s="29"/>
      <c r="ZL132" s="29"/>
      <c r="ZM132" s="29"/>
      <c r="ZN132" s="29"/>
      <c r="ZO132" s="29"/>
      <c r="ZP132" s="29"/>
      <c r="ZQ132" s="29"/>
      <c r="ZR132" s="29"/>
      <c r="ZS132" s="29"/>
      <c r="ZT132" s="29"/>
      <c r="ZU132" s="29"/>
      <c r="ZV132" s="29"/>
      <c r="ZW132" s="29"/>
      <c r="ZX132" s="29"/>
      <c r="ZY132" s="29"/>
      <c r="ZZ132" s="29"/>
      <c r="AAA132" s="29"/>
      <c r="AAB132" s="29"/>
      <c r="AAC132" s="29"/>
      <c r="AAD132" s="29"/>
      <c r="AAE132" s="29"/>
      <c r="AAF132" s="29"/>
      <c r="AAG132" s="29"/>
      <c r="AAH132" s="29"/>
      <c r="AAI132" s="29"/>
      <c r="AAJ132" s="29"/>
      <c r="AAK132" s="29"/>
      <c r="AAL132" s="29"/>
      <c r="AAM132" s="29"/>
      <c r="AAN132" s="29"/>
      <c r="AAO132" s="29"/>
      <c r="AAP132" s="29"/>
      <c r="AAQ132" s="29"/>
      <c r="AAR132" s="29"/>
      <c r="AAS132" s="29"/>
      <c r="AAT132" s="29"/>
      <c r="AAU132" s="29"/>
      <c r="AAV132" s="29"/>
      <c r="AAW132" s="29"/>
      <c r="AAX132" s="29"/>
      <c r="AAY132" s="29"/>
      <c r="AAZ132" s="29"/>
      <c r="ABA132" s="29"/>
      <c r="ABB132" s="29"/>
      <c r="ABC132" s="29"/>
      <c r="ABD132" s="29"/>
      <c r="ABE132" s="29"/>
      <c r="ABF132" s="29"/>
      <c r="ABG132" s="29"/>
      <c r="ABH132" s="29"/>
      <c r="ABI132" s="29"/>
      <c r="ABJ132" s="29"/>
      <c r="ABK132" s="29"/>
      <c r="ABL132" s="29"/>
      <c r="ABM132" s="29"/>
      <c r="ABN132" s="29"/>
      <c r="ABO132" s="29"/>
      <c r="ABP132" s="29"/>
      <c r="ABQ132" s="29"/>
      <c r="ABR132" s="29"/>
      <c r="ABS132" s="29"/>
      <c r="ABT132" s="29"/>
      <c r="ABU132" s="29"/>
      <c r="ABV132" s="29"/>
      <c r="ABW132" s="29"/>
      <c r="ABX132" s="29"/>
      <c r="ABY132" s="29"/>
      <c r="ABZ132" s="29"/>
      <c r="ACA132" s="29"/>
      <c r="ACB132" s="29"/>
      <c r="ACC132" s="29"/>
      <c r="ACD132" s="29"/>
      <c r="ACE132" s="29"/>
      <c r="ACF132" s="29"/>
      <c r="ACG132" s="29"/>
      <c r="ACH132" s="29"/>
      <c r="ACI132" s="29"/>
      <c r="ACJ132" s="29"/>
      <c r="ACK132" s="29"/>
      <c r="ACL132" s="29"/>
      <c r="ACM132" s="29"/>
      <c r="ACN132" s="29"/>
      <c r="ACO132" s="29"/>
      <c r="ACP132" s="29"/>
      <c r="ACQ132" s="29"/>
      <c r="ACR132" s="29"/>
      <c r="ACS132" s="29"/>
      <c r="ACT132" s="29"/>
      <c r="ACU132" s="29"/>
      <c r="ACV132" s="29"/>
      <c r="ACW132" s="29"/>
      <c r="ACX132" s="29"/>
      <c r="ACY132" s="29"/>
      <c r="ACZ132" s="29"/>
      <c r="ADA132" s="29"/>
      <c r="ADB132" s="29"/>
      <c r="ADC132" s="29"/>
      <c r="ADD132" s="29"/>
      <c r="ADE132" s="29"/>
      <c r="ADF132" s="29"/>
      <c r="ADG132" s="29"/>
      <c r="ADH132" s="29"/>
      <c r="ADI132" s="29"/>
      <c r="ADJ132" s="29"/>
      <c r="ADK132" s="29"/>
      <c r="ADL132" s="29"/>
      <c r="ADM132" s="29"/>
      <c r="ADN132" s="29"/>
      <c r="ADO132" s="29"/>
      <c r="ADP132" s="29"/>
      <c r="ADQ132" s="29"/>
      <c r="ADR132" s="29"/>
      <c r="ADS132" s="29"/>
      <c r="ADT132" s="29"/>
      <c r="ADU132" s="29"/>
      <c r="ADV132" s="29"/>
      <c r="ADW132" s="29"/>
      <c r="ADX132" s="29"/>
      <c r="ADY132" s="29"/>
      <c r="ADZ132" s="29"/>
      <c r="AEA132" s="29"/>
      <c r="AEB132" s="29"/>
      <c r="AEC132" s="29"/>
      <c r="AED132" s="29"/>
      <c r="AEE132" s="29"/>
      <c r="AEF132" s="29"/>
      <c r="AEG132" s="29"/>
      <c r="AEH132" s="29"/>
      <c r="AEI132" s="29"/>
      <c r="AEJ132" s="29"/>
      <c r="AEK132" s="29"/>
      <c r="AEL132" s="29"/>
      <c r="AEM132" s="29"/>
      <c r="AEN132" s="29"/>
      <c r="AEO132" s="29"/>
      <c r="AEP132" s="29"/>
      <c r="AEQ132" s="29"/>
      <c r="AER132" s="29"/>
      <c r="AES132" s="29"/>
      <c r="AET132" s="29"/>
      <c r="AEU132" s="29"/>
      <c r="AEV132" s="29"/>
      <c r="AEW132" s="29"/>
      <c r="AEX132" s="29"/>
      <c r="AEY132" s="29"/>
      <c r="AEZ132" s="29"/>
      <c r="AFA132" s="29"/>
      <c r="AFB132" s="29"/>
      <c r="AFC132" s="29"/>
      <c r="AFD132" s="29"/>
      <c r="AFE132" s="29"/>
      <c r="AFF132" s="29"/>
      <c r="AFG132" s="29"/>
      <c r="AFH132" s="29"/>
      <c r="AFI132" s="29"/>
      <c r="AFJ132" s="29"/>
      <c r="AFK132" s="29"/>
      <c r="AFL132" s="29"/>
      <c r="AFM132" s="29"/>
      <c r="AFN132" s="29"/>
      <c r="AFO132" s="29"/>
      <c r="AFP132" s="29"/>
      <c r="AFQ132" s="29"/>
      <c r="AFR132" s="29"/>
      <c r="AFS132" s="29"/>
      <c r="AFT132" s="29"/>
      <c r="AFU132" s="29"/>
      <c r="AFV132" s="29"/>
      <c r="AFW132" s="29"/>
      <c r="AFX132" s="29"/>
      <c r="AFY132" s="29"/>
      <c r="AFZ132" s="29"/>
      <c r="AGA132" s="29"/>
      <c r="AGB132" s="29"/>
      <c r="AGC132" s="29"/>
      <c r="AGD132" s="29"/>
      <c r="AGE132" s="29"/>
      <c r="AGF132" s="29"/>
      <c r="AGG132" s="29"/>
      <c r="AGH132" s="29"/>
      <c r="AGI132" s="29"/>
      <c r="AGJ132" s="29"/>
      <c r="AGK132" s="29"/>
      <c r="AGL132" s="29"/>
      <c r="AGM132" s="29"/>
      <c r="AGN132" s="29"/>
      <c r="AGO132" s="29"/>
      <c r="AGP132" s="29"/>
      <c r="AGQ132" s="29"/>
      <c r="AGR132" s="29"/>
      <c r="AGS132" s="29"/>
      <c r="AGT132" s="29"/>
      <c r="AGU132" s="29"/>
      <c r="AGV132" s="29"/>
      <c r="AGW132" s="29"/>
      <c r="AGX132" s="29"/>
      <c r="AGY132" s="29"/>
      <c r="AGZ132" s="29"/>
      <c r="AHA132" s="29"/>
      <c r="AHB132" s="29"/>
      <c r="AHC132" s="29"/>
      <c r="AHD132" s="29"/>
      <c r="AHE132" s="29"/>
      <c r="AHF132" s="29"/>
      <c r="AHG132" s="29"/>
      <c r="AHH132" s="29"/>
      <c r="AHI132" s="29"/>
      <c r="AHJ132" s="29"/>
      <c r="AHK132" s="29"/>
      <c r="AHL132" s="29"/>
      <c r="AHM132" s="29"/>
      <c r="AHN132" s="29"/>
      <c r="AHO132" s="29"/>
      <c r="AHP132" s="29"/>
      <c r="AHQ132" s="29"/>
      <c r="AHR132" s="29"/>
      <c r="AHS132" s="29"/>
      <c r="AHT132" s="29"/>
      <c r="AHU132" s="29"/>
      <c r="AHV132" s="29"/>
      <c r="AHW132" s="29"/>
      <c r="AHX132" s="29"/>
      <c r="AHY132" s="29"/>
      <c r="AHZ132" s="29"/>
      <c r="AIA132" s="29"/>
      <c r="AIB132" s="29"/>
      <c r="AIC132" s="29"/>
      <c r="AID132" s="29"/>
      <c r="AIE132" s="29"/>
      <c r="AIF132" s="29"/>
      <c r="AIG132" s="29"/>
      <c r="AIH132" s="29"/>
      <c r="AII132" s="29"/>
      <c r="AIJ132" s="29"/>
      <c r="AIK132" s="29"/>
      <c r="AIL132" s="29"/>
      <c r="AIM132" s="29"/>
      <c r="AIN132" s="29"/>
      <c r="AIO132" s="29"/>
      <c r="AIP132" s="29"/>
      <c r="AIQ132" s="29"/>
      <c r="AIR132" s="29"/>
      <c r="AIS132" s="29"/>
      <c r="AIT132" s="29"/>
      <c r="AIU132" s="29"/>
      <c r="AIV132" s="29"/>
      <c r="AIW132" s="29"/>
      <c r="AIX132" s="29"/>
      <c r="AIY132" s="29"/>
      <c r="AIZ132" s="29"/>
      <c r="AJA132" s="29"/>
      <c r="AJB132" s="29"/>
      <c r="AJC132" s="29"/>
      <c r="AJD132" s="29"/>
      <c r="AJE132" s="29"/>
      <c r="AJF132" s="29"/>
      <c r="AJG132" s="29"/>
      <c r="AJH132" s="29"/>
      <c r="AJI132" s="29"/>
      <c r="AJJ132" s="29"/>
      <c r="AJK132" s="29"/>
      <c r="AJL132" s="29"/>
      <c r="AJM132" s="29"/>
      <c r="AJN132" s="29"/>
      <c r="AJO132" s="29"/>
      <c r="AJP132" s="29"/>
      <c r="AJQ132" s="29"/>
      <c r="AJR132" s="29"/>
      <c r="AJS132" s="29"/>
      <c r="AJT132" s="29"/>
      <c r="AJU132" s="29"/>
      <c r="AJV132" s="29"/>
      <c r="AJW132" s="29"/>
      <c r="AJX132" s="29"/>
      <c r="AJY132" s="29"/>
      <c r="AJZ132" s="29"/>
      <c r="AKA132" s="29"/>
      <c r="AKB132" s="29"/>
      <c r="AKC132" s="29"/>
      <c r="AKD132" s="29"/>
      <c r="AKE132" s="29"/>
      <c r="AKF132" s="29"/>
      <c r="AKG132" s="29"/>
      <c r="AKH132" s="29"/>
      <c r="AKI132" s="29"/>
      <c r="AKJ132" s="29"/>
      <c r="AKK132" s="29"/>
      <c r="AKL132" s="29"/>
      <c r="AKM132" s="29"/>
      <c r="AKN132" s="29"/>
      <c r="AKO132" s="29"/>
      <c r="AKP132" s="29"/>
      <c r="AKQ132" s="29"/>
      <c r="AKR132" s="29"/>
      <c r="AKS132" s="29"/>
      <c r="AKT132" s="29"/>
      <c r="AKU132" s="29"/>
      <c r="AKV132" s="29"/>
      <c r="AKW132" s="29"/>
      <c r="AKX132" s="29"/>
      <c r="AKY132" s="29"/>
      <c r="AKZ132" s="29"/>
      <c r="ALA132" s="29"/>
      <c r="ALB132" s="29"/>
      <c r="ALC132" s="29"/>
      <c r="ALD132" s="29"/>
      <c r="ALE132" s="29"/>
      <c r="ALF132" s="29"/>
      <c r="ALG132" s="29"/>
      <c r="ALH132" s="29"/>
      <c r="ALI132" s="29"/>
      <c r="ALJ132" s="29"/>
      <c r="ALK132" s="29"/>
      <c r="ALL132" s="29"/>
      <c r="ALM132" s="29"/>
      <c r="ALN132" s="29"/>
      <c r="ALO132" s="29"/>
      <c r="ALP132" s="29"/>
      <c r="ALQ132" s="29"/>
      <c r="ALR132" s="29"/>
      <c r="ALS132" s="29"/>
      <c r="ALT132" s="29"/>
      <c r="ALU132" s="29"/>
      <c r="ALV132" s="29"/>
      <c r="ALW132" s="29"/>
      <c r="ALX132" s="29"/>
      <c r="ALY132" s="29"/>
      <c r="ALZ132" s="29"/>
      <c r="AMA132" s="29"/>
      <c r="AMB132" s="29"/>
      <c r="AMC132" s="29"/>
      <c r="AMD132" s="29"/>
      <c r="AME132" s="29"/>
      <c r="AMF132" s="29"/>
      <c r="AMG132" s="29"/>
      <c r="AMH132" s="29"/>
      <c r="AMI132" s="29"/>
      <c r="AMJ132" s="29"/>
      <c r="AMK132" s="29"/>
    </row>
    <row r="133" spans="1:1025" s="30" customFormat="1" ht="19.5" customHeight="1">
      <c r="A133" s="164" t="s">
        <v>10</v>
      </c>
      <c r="B133" s="303" t="s">
        <v>43</v>
      </c>
      <c r="C133" s="303"/>
      <c r="D133" s="303"/>
      <c r="E133" s="303"/>
      <c r="F133" s="263">
        <v>6.5500000000000003E-2</v>
      </c>
      <c r="G133" s="168">
        <f>ROUND(F133*G132,2)</f>
        <v>421.46</v>
      </c>
      <c r="H133" s="50"/>
      <c r="I133" s="29"/>
      <c r="J133" s="12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  <c r="IV133" s="29"/>
      <c r="IW133" s="29"/>
      <c r="IX133" s="29"/>
      <c r="IY133" s="29"/>
      <c r="IZ133" s="29"/>
      <c r="JA133" s="29"/>
      <c r="JB133" s="29"/>
      <c r="JC133" s="29"/>
      <c r="JD133" s="29"/>
      <c r="JE133" s="29"/>
      <c r="JF133" s="29"/>
      <c r="JG133" s="29"/>
      <c r="JH133" s="29"/>
      <c r="JI133" s="29"/>
      <c r="JJ133" s="29"/>
      <c r="JK133" s="29"/>
      <c r="JL133" s="29"/>
      <c r="JM133" s="29"/>
      <c r="JN133" s="29"/>
      <c r="JO133" s="29"/>
      <c r="JP133" s="29"/>
      <c r="JQ133" s="29"/>
      <c r="JR133" s="29"/>
      <c r="JS133" s="29"/>
      <c r="JT133" s="29"/>
      <c r="JU133" s="29"/>
      <c r="JV133" s="29"/>
      <c r="JW133" s="29"/>
      <c r="JX133" s="29"/>
      <c r="JY133" s="29"/>
      <c r="JZ133" s="29"/>
      <c r="KA133" s="29"/>
      <c r="KB133" s="29"/>
      <c r="KC133" s="29"/>
      <c r="KD133" s="29"/>
      <c r="KE133" s="29"/>
      <c r="KF133" s="29"/>
      <c r="KG133" s="29"/>
      <c r="KH133" s="29"/>
      <c r="KI133" s="29"/>
      <c r="KJ133" s="29"/>
      <c r="KK133" s="29"/>
      <c r="KL133" s="29"/>
      <c r="KM133" s="29"/>
      <c r="KN133" s="29"/>
      <c r="KO133" s="29"/>
      <c r="KP133" s="29"/>
      <c r="KQ133" s="29"/>
      <c r="KR133" s="29"/>
      <c r="KS133" s="29"/>
      <c r="KT133" s="29"/>
      <c r="KU133" s="29"/>
      <c r="KV133" s="29"/>
      <c r="KW133" s="29"/>
      <c r="KX133" s="29"/>
      <c r="KY133" s="29"/>
      <c r="KZ133" s="29"/>
      <c r="LA133" s="29"/>
      <c r="LB133" s="29"/>
      <c r="LC133" s="29"/>
      <c r="LD133" s="29"/>
      <c r="LE133" s="29"/>
      <c r="LF133" s="29"/>
      <c r="LG133" s="29"/>
      <c r="LH133" s="29"/>
      <c r="LI133" s="29"/>
      <c r="LJ133" s="29"/>
      <c r="LK133" s="29"/>
      <c r="LL133" s="29"/>
      <c r="LM133" s="29"/>
      <c r="LN133" s="29"/>
      <c r="LO133" s="29"/>
      <c r="LP133" s="29"/>
      <c r="LQ133" s="29"/>
      <c r="LR133" s="29"/>
      <c r="LS133" s="29"/>
      <c r="LT133" s="29"/>
      <c r="LU133" s="29"/>
      <c r="LV133" s="29"/>
      <c r="LW133" s="29"/>
      <c r="LX133" s="29"/>
      <c r="LY133" s="29"/>
      <c r="LZ133" s="29"/>
      <c r="MA133" s="29"/>
      <c r="MB133" s="29"/>
      <c r="MC133" s="29"/>
      <c r="MD133" s="29"/>
      <c r="ME133" s="29"/>
      <c r="MF133" s="29"/>
      <c r="MG133" s="29"/>
      <c r="MH133" s="29"/>
      <c r="MI133" s="29"/>
      <c r="MJ133" s="29"/>
      <c r="MK133" s="29"/>
      <c r="ML133" s="29"/>
      <c r="MM133" s="29"/>
      <c r="MN133" s="29"/>
      <c r="MO133" s="29"/>
      <c r="MP133" s="29"/>
      <c r="MQ133" s="29"/>
      <c r="MR133" s="29"/>
      <c r="MS133" s="29"/>
      <c r="MT133" s="29"/>
      <c r="MU133" s="29"/>
      <c r="MV133" s="29"/>
      <c r="MW133" s="29"/>
      <c r="MX133" s="29"/>
      <c r="MY133" s="29"/>
      <c r="MZ133" s="29"/>
      <c r="NA133" s="29"/>
      <c r="NB133" s="29"/>
      <c r="NC133" s="29"/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R133" s="29"/>
      <c r="PS133" s="29"/>
      <c r="PT133" s="29"/>
      <c r="PU133" s="29"/>
      <c r="PV133" s="29"/>
      <c r="PW133" s="29"/>
      <c r="PX133" s="29"/>
      <c r="PY133" s="29"/>
      <c r="PZ133" s="29"/>
      <c r="QA133" s="29"/>
      <c r="QB133" s="29"/>
      <c r="QC133" s="29"/>
      <c r="QD133" s="29"/>
      <c r="QE133" s="29"/>
      <c r="QF133" s="29"/>
      <c r="QG133" s="29"/>
      <c r="QH133" s="29"/>
      <c r="QI133" s="29"/>
      <c r="QJ133" s="29"/>
      <c r="QK133" s="29"/>
      <c r="QL133" s="29"/>
      <c r="QM133" s="29"/>
      <c r="QN133" s="29"/>
      <c r="QO133" s="29"/>
      <c r="QP133" s="29"/>
      <c r="QQ133" s="29"/>
      <c r="QR133" s="29"/>
      <c r="QS133" s="29"/>
      <c r="QT133" s="29"/>
      <c r="QU133" s="29"/>
      <c r="QV133" s="29"/>
      <c r="QW133" s="29"/>
      <c r="QX133" s="29"/>
      <c r="QY133" s="29"/>
      <c r="QZ133" s="29"/>
      <c r="RA133" s="29"/>
      <c r="RB133" s="29"/>
      <c r="RC133" s="29"/>
      <c r="RD133" s="29"/>
      <c r="RE133" s="29"/>
      <c r="RF133" s="29"/>
      <c r="RG133" s="29"/>
      <c r="RH133" s="29"/>
      <c r="RI133" s="29"/>
      <c r="RJ133" s="29"/>
      <c r="RK133" s="29"/>
      <c r="RL133" s="29"/>
      <c r="RM133" s="29"/>
      <c r="RN133" s="29"/>
      <c r="RO133" s="29"/>
      <c r="RP133" s="29"/>
      <c r="RQ133" s="29"/>
      <c r="RR133" s="29"/>
      <c r="RS133" s="29"/>
      <c r="RT133" s="29"/>
      <c r="RU133" s="29"/>
      <c r="RV133" s="29"/>
      <c r="RW133" s="29"/>
      <c r="RX133" s="29"/>
      <c r="RY133" s="29"/>
      <c r="RZ133" s="29"/>
      <c r="SA133" s="29"/>
      <c r="SB133" s="29"/>
      <c r="SC133" s="29"/>
      <c r="SD133" s="29"/>
      <c r="SE133" s="29"/>
      <c r="SF133" s="29"/>
      <c r="SG133" s="29"/>
      <c r="SH133" s="29"/>
      <c r="SI133" s="29"/>
      <c r="SJ133" s="29"/>
      <c r="SK133" s="29"/>
      <c r="SL133" s="29"/>
      <c r="SM133" s="29"/>
      <c r="SN133" s="29"/>
      <c r="SO133" s="29"/>
      <c r="SP133" s="29"/>
      <c r="SQ133" s="29"/>
      <c r="SR133" s="29"/>
      <c r="SS133" s="29"/>
      <c r="ST133" s="29"/>
      <c r="SU133" s="29"/>
      <c r="SV133" s="29"/>
      <c r="SW133" s="29"/>
      <c r="SX133" s="29"/>
      <c r="SY133" s="29"/>
      <c r="SZ133" s="29"/>
      <c r="TA133" s="29"/>
      <c r="TB133" s="29"/>
      <c r="TC133" s="29"/>
      <c r="TD133" s="29"/>
      <c r="TE133" s="29"/>
      <c r="TF133" s="29"/>
      <c r="TG133" s="29"/>
      <c r="TH133" s="29"/>
      <c r="TI133" s="29"/>
      <c r="TJ133" s="29"/>
      <c r="TK133" s="29"/>
      <c r="TL133" s="29"/>
      <c r="TM133" s="29"/>
      <c r="TN133" s="29"/>
      <c r="TO133" s="29"/>
      <c r="TP133" s="29"/>
      <c r="TQ133" s="29"/>
      <c r="TR133" s="29"/>
      <c r="TS133" s="29"/>
      <c r="TT133" s="29"/>
      <c r="TU133" s="29"/>
      <c r="TV133" s="29"/>
      <c r="TW133" s="29"/>
      <c r="TX133" s="29"/>
      <c r="TY133" s="29"/>
      <c r="TZ133" s="29"/>
      <c r="UA133" s="29"/>
      <c r="UB133" s="29"/>
      <c r="UC133" s="29"/>
      <c r="UD133" s="29"/>
      <c r="UE133" s="29"/>
      <c r="UF133" s="29"/>
      <c r="UG133" s="29"/>
      <c r="UH133" s="29"/>
      <c r="UI133" s="29"/>
      <c r="UJ133" s="29"/>
      <c r="UK133" s="29"/>
      <c r="UL133" s="29"/>
      <c r="UM133" s="29"/>
      <c r="UN133" s="29"/>
      <c r="UO133" s="29"/>
      <c r="UP133" s="29"/>
      <c r="UQ133" s="29"/>
      <c r="UR133" s="29"/>
      <c r="US133" s="29"/>
      <c r="UT133" s="29"/>
      <c r="UU133" s="29"/>
      <c r="UV133" s="29"/>
      <c r="UW133" s="29"/>
      <c r="UX133" s="29"/>
      <c r="UY133" s="29"/>
      <c r="UZ133" s="29"/>
      <c r="VA133" s="29"/>
      <c r="VB133" s="29"/>
      <c r="VC133" s="29"/>
      <c r="VD133" s="29"/>
      <c r="VE133" s="29"/>
      <c r="VF133" s="29"/>
      <c r="VG133" s="29"/>
      <c r="VH133" s="29"/>
      <c r="VI133" s="29"/>
      <c r="VJ133" s="29"/>
      <c r="VK133" s="29"/>
      <c r="VL133" s="29"/>
      <c r="VM133" s="29"/>
      <c r="VN133" s="29"/>
      <c r="VO133" s="29"/>
      <c r="VP133" s="29"/>
      <c r="VQ133" s="29"/>
      <c r="VR133" s="29"/>
      <c r="VS133" s="29"/>
      <c r="VT133" s="29"/>
      <c r="VU133" s="29"/>
      <c r="VV133" s="29"/>
      <c r="VW133" s="29"/>
      <c r="VX133" s="29"/>
      <c r="VY133" s="29"/>
      <c r="VZ133" s="29"/>
      <c r="WA133" s="29"/>
      <c r="WB133" s="29"/>
      <c r="WC133" s="29"/>
      <c r="WD133" s="29"/>
      <c r="WE133" s="29"/>
      <c r="WF133" s="29"/>
      <c r="WG133" s="29"/>
      <c r="WH133" s="29"/>
      <c r="WI133" s="29"/>
      <c r="WJ133" s="29"/>
      <c r="WK133" s="29"/>
      <c r="WL133" s="29"/>
      <c r="WM133" s="29"/>
      <c r="WN133" s="29"/>
      <c r="WO133" s="29"/>
      <c r="WP133" s="29"/>
      <c r="WQ133" s="29"/>
      <c r="WR133" s="29"/>
      <c r="WS133" s="29"/>
      <c r="WT133" s="29"/>
      <c r="WU133" s="29"/>
      <c r="WV133" s="29"/>
      <c r="WW133" s="29"/>
      <c r="WX133" s="29"/>
      <c r="WY133" s="29"/>
      <c r="WZ133" s="29"/>
      <c r="XA133" s="29"/>
      <c r="XB133" s="29"/>
      <c r="XC133" s="29"/>
      <c r="XD133" s="29"/>
      <c r="XE133" s="29"/>
      <c r="XF133" s="29"/>
      <c r="XG133" s="29"/>
      <c r="XH133" s="29"/>
      <c r="XI133" s="29"/>
      <c r="XJ133" s="29"/>
      <c r="XK133" s="29"/>
      <c r="XL133" s="29"/>
      <c r="XM133" s="29"/>
      <c r="XN133" s="29"/>
      <c r="XO133" s="29"/>
      <c r="XP133" s="29"/>
      <c r="XQ133" s="29"/>
      <c r="XR133" s="29"/>
      <c r="XS133" s="29"/>
      <c r="XT133" s="29"/>
      <c r="XU133" s="29"/>
      <c r="XV133" s="29"/>
      <c r="XW133" s="29"/>
      <c r="XX133" s="29"/>
      <c r="XY133" s="29"/>
      <c r="XZ133" s="29"/>
      <c r="YA133" s="29"/>
      <c r="YB133" s="29"/>
      <c r="YC133" s="29"/>
      <c r="YD133" s="29"/>
      <c r="YE133" s="29"/>
      <c r="YF133" s="29"/>
      <c r="YG133" s="29"/>
      <c r="YH133" s="29"/>
      <c r="YI133" s="29"/>
      <c r="YJ133" s="29"/>
      <c r="YK133" s="29"/>
      <c r="YL133" s="29"/>
      <c r="YM133" s="29"/>
      <c r="YN133" s="29"/>
      <c r="YO133" s="29"/>
      <c r="YP133" s="29"/>
      <c r="YQ133" s="29"/>
      <c r="YR133" s="29"/>
      <c r="YS133" s="29"/>
      <c r="YT133" s="29"/>
      <c r="YU133" s="29"/>
      <c r="YV133" s="29"/>
      <c r="YW133" s="29"/>
      <c r="YX133" s="29"/>
      <c r="YY133" s="29"/>
      <c r="YZ133" s="29"/>
      <c r="ZA133" s="29"/>
      <c r="ZB133" s="29"/>
      <c r="ZC133" s="29"/>
      <c r="ZD133" s="29"/>
      <c r="ZE133" s="29"/>
      <c r="ZF133" s="29"/>
      <c r="ZG133" s="29"/>
      <c r="ZH133" s="29"/>
      <c r="ZI133" s="29"/>
      <c r="ZJ133" s="29"/>
      <c r="ZK133" s="29"/>
      <c r="ZL133" s="29"/>
      <c r="ZM133" s="29"/>
      <c r="ZN133" s="29"/>
      <c r="ZO133" s="29"/>
      <c r="ZP133" s="29"/>
      <c r="ZQ133" s="29"/>
      <c r="ZR133" s="29"/>
      <c r="ZS133" s="29"/>
      <c r="ZT133" s="29"/>
      <c r="ZU133" s="29"/>
      <c r="ZV133" s="29"/>
      <c r="ZW133" s="29"/>
      <c r="ZX133" s="29"/>
      <c r="ZY133" s="29"/>
      <c r="ZZ133" s="29"/>
      <c r="AAA133" s="29"/>
      <c r="AAB133" s="29"/>
      <c r="AAC133" s="29"/>
      <c r="AAD133" s="29"/>
      <c r="AAE133" s="29"/>
      <c r="AAF133" s="29"/>
      <c r="AAG133" s="29"/>
      <c r="AAH133" s="29"/>
      <c r="AAI133" s="29"/>
      <c r="AAJ133" s="29"/>
      <c r="AAK133" s="29"/>
      <c r="AAL133" s="29"/>
      <c r="AAM133" s="29"/>
      <c r="AAN133" s="29"/>
      <c r="AAO133" s="29"/>
      <c r="AAP133" s="29"/>
      <c r="AAQ133" s="29"/>
      <c r="AAR133" s="29"/>
      <c r="AAS133" s="29"/>
      <c r="AAT133" s="29"/>
      <c r="AAU133" s="29"/>
      <c r="AAV133" s="29"/>
      <c r="AAW133" s="29"/>
      <c r="AAX133" s="29"/>
      <c r="AAY133" s="29"/>
      <c r="AAZ133" s="29"/>
      <c r="ABA133" s="29"/>
      <c r="ABB133" s="29"/>
      <c r="ABC133" s="29"/>
      <c r="ABD133" s="29"/>
      <c r="ABE133" s="29"/>
      <c r="ABF133" s="29"/>
      <c r="ABG133" s="29"/>
      <c r="ABH133" s="29"/>
      <c r="ABI133" s="29"/>
      <c r="ABJ133" s="29"/>
      <c r="ABK133" s="29"/>
      <c r="ABL133" s="29"/>
      <c r="ABM133" s="29"/>
      <c r="ABN133" s="29"/>
      <c r="ABO133" s="29"/>
      <c r="ABP133" s="29"/>
      <c r="ABQ133" s="29"/>
      <c r="ABR133" s="29"/>
      <c r="ABS133" s="29"/>
      <c r="ABT133" s="29"/>
      <c r="ABU133" s="29"/>
      <c r="ABV133" s="29"/>
      <c r="ABW133" s="29"/>
      <c r="ABX133" s="29"/>
      <c r="ABY133" s="29"/>
      <c r="ABZ133" s="29"/>
      <c r="ACA133" s="29"/>
      <c r="ACB133" s="29"/>
      <c r="ACC133" s="29"/>
      <c r="ACD133" s="29"/>
      <c r="ACE133" s="29"/>
      <c r="ACF133" s="29"/>
      <c r="ACG133" s="29"/>
      <c r="ACH133" s="29"/>
      <c r="ACI133" s="29"/>
      <c r="ACJ133" s="29"/>
      <c r="ACK133" s="29"/>
      <c r="ACL133" s="29"/>
      <c r="ACM133" s="29"/>
      <c r="ACN133" s="29"/>
      <c r="ACO133" s="29"/>
      <c r="ACP133" s="29"/>
      <c r="ACQ133" s="29"/>
      <c r="ACR133" s="29"/>
      <c r="ACS133" s="29"/>
      <c r="ACT133" s="29"/>
      <c r="ACU133" s="29"/>
      <c r="ACV133" s="29"/>
      <c r="ACW133" s="29"/>
      <c r="ACX133" s="29"/>
      <c r="ACY133" s="29"/>
      <c r="ACZ133" s="29"/>
      <c r="ADA133" s="29"/>
      <c r="ADB133" s="29"/>
      <c r="ADC133" s="29"/>
      <c r="ADD133" s="29"/>
      <c r="ADE133" s="29"/>
      <c r="ADF133" s="29"/>
      <c r="ADG133" s="29"/>
      <c r="ADH133" s="29"/>
      <c r="ADI133" s="29"/>
      <c r="ADJ133" s="29"/>
      <c r="ADK133" s="29"/>
      <c r="ADL133" s="29"/>
      <c r="ADM133" s="29"/>
      <c r="ADN133" s="29"/>
      <c r="ADO133" s="29"/>
      <c r="ADP133" s="29"/>
      <c r="ADQ133" s="29"/>
      <c r="ADR133" s="29"/>
      <c r="ADS133" s="29"/>
      <c r="ADT133" s="29"/>
      <c r="ADU133" s="29"/>
      <c r="ADV133" s="29"/>
      <c r="ADW133" s="29"/>
      <c r="ADX133" s="29"/>
      <c r="ADY133" s="29"/>
      <c r="ADZ133" s="29"/>
      <c r="AEA133" s="29"/>
      <c r="AEB133" s="29"/>
      <c r="AEC133" s="29"/>
      <c r="AED133" s="29"/>
      <c r="AEE133" s="29"/>
      <c r="AEF133" s="29"/>
      <c r="AEG133" s="29"/>
      <c r="AEH133" s="29"/>
      <c r="AEI133" s="29"/>
      <c r="AEJ133" s="29"/>
      <c r="AEK133" s="29"/>
      <c r="AEL133" s="29"/>
      <c r="AEM133" s="29"/>
      <c r="AEN133" s="29"/>
      <c r="AEO133" s="29"/>
      <c r="AEP133" s="29"/>
      <c r="AEQ133" s="29"/>
      <c r="AER133" s="29"/>
      <c r="AES133" s="29"/>
      <c r="AET133" s="29"/>
      <c r="AEU133" s="29"/>
      <c r="AEV133" s="29"/>
      <c r="AEW133" s="29"/>
      <c r="AEX133" s="29"/>
      <c r="AEY133" s="29"/>
      <c r="AEZ133" s="29"/>
      <c r="AFA133" s="29"/>
      <c r="AFB133" s="29"/>
      <c r="AFC133" s="29"/>
      <c r="AFD133" s="29"/>
      <c r="AFE133" s="29"/>
      <c r="AFF133" s="29"/>
      <c r="AFG133" s="29"/>
      <c r="AFH133" s="29"/>
      <c r="AFI133" s="29"/>
      <c r="AFJ133" s="29"/>
      <c r="AFK133" s="29"/>
      <c r="AFL133" s="29"/>
      <c r="AFM133" s="29"/>
      <c r="AFN133" s="29"/>
      <c r="AFO133" s="29"/>
      <c r="AFP133" s="29"/>
      <c r="AFQ133" s="29"/>
      <c r="AFR133" s="29"/>
      <c r="AFS133" s="29"/>
      <c r="AFT133" s="29"/>
      <c r="AFU133" s="29"/>
      <c r="AFV133" s="29"/>
      <c r="AFW133" s="29"/>
      <c r="AFX133" s="29"/>
      <c r="AFY133" s="29"/>
      <c r="AFZ133" s="29"/>
      <c r="AGA133" s="29"/>
      <c r="AGB133" s="29"/>
      <c r="AGC133" s="29"/>
      <c r="AGD133" s="29"/>
      <c r="AGE133" s="29"/>
      <c r="AGF133" s="29"/>
      <c r="AGG133" s="29"/>
      <c r="AGH133" s="29"/>
      <c r="AGI133" s="29"/>
      <c r="AGJ133" s="29"/>
      <c r="AGK133" s="29"/>
      <c r="AGL133" s="29"/>
      <c r="AGM133" s="29"/>
      <c r="AGN133" s="29"/>
      <c r="AGO133" s="29"/>
      <c r="AGP133" s="29"/>
      <c r="AGQ133" s="29"/>
      <c r="AGR133" s="29"/>
      <c r="AGS133" s="29"/>
      <c r="AGT133" s="29"/>
      <c r="AGU133" s="29"/>
      <c r="AGV133" s="29"/>
      <c r="AGW133" s="29"/>
      <c r="AGX133" s="29"/>
      <c r="AGY133" s="29"/>
      <c r="AGZ133" s="29"/>
      <c r="AHA133" s="29"/>
      <c r="AHB133" s="29"/>
      <c r="AHC133" s="29"/>
      <c r="AHD133" s="29"/>
      <c r="AHE133" s="29"/>
      <c r="AHF133" s="29"/>
      <c r="AHG133" s="29"/>
      <c r="AHH133" s="29"/>
      <c r="AHI133" s="29"/>
      <c r="AHJ133" s="29"/>
      <c r="AHK133" s="29"/>
      <c r="AHL133" s="29"/>
      <c r="AHM133" s="29"/>
      <c r="AHN133" s="29"/>
      <c r="AHO133" s="29"/>
      <c r="AHP133" s="29"/>
      <c r="AHQ133" s="29"/>
      <c r="AHR133" s="29"/>
      <c r="AHS133" s="29"/>
      <c r="AHT133" s="29"/>
      <c r="AHU133" s="29"/>
      <c r="AHV133" s="29"/>
      <c r="AHW133" s="29"/>
      <c r="AHX133" s="29"/>
      <c r="AHY133" s="29"/>
      <c r="AHZ133" s="29"/>
      <c r="AIA133" s="29"/>
      <c r="AIB133" s="29"/>
      <c r="AIC133" s="29"/>
      <c r="AID133" s="29"/>
      <c r="AIE133" s="29"/>
      <c r="AIF133" s="29"/>
      <c r="AIG133" s="29"/>
      <c r="AIH133" s="29"/>
      <c r="AII133" s="29"/>
      <c r="AIJ133" s="29"/>
      <c r="AIK133" s="29"/>
      <c r="AIL133" s="29"/>
      <c r="AIM133" s="29"/>
      <c r="AIN133" s="29"/>
      <c r="AIO133" s="29"/>
      <c r="AIP133" s="29"/>
      <c r="AIQ133" s="29"/>
      <c r="AIR133" s="29"/>
      <c r="AIS133" s="29"/>
      <c r="AIT133" s="29"/>
      <c r="AIU133" s="29"/>
      <c r="AIV133" s="29"/>
      <c r="AIW133" s="29"/>
      <c r="AIX133" s="29"/>
      <c r="AIY133" s="29"/>
      <c r="AIZ133" s="29"/>
      <c r="AJA133" s="29"/>
      <c r="AJB133" s="29"/>
      <c r="AJC133" s="29"/>
      <c r="AJD133" s="29"/>
      <c r="AJE133" s="29"/>
      <c r="AJF133" s="29"/>
      <c r="AJG133" s="29"/>
      <c r="AJH133" s="29"/>
      <c r="AJI133" s="29"/>
      <c r="AJJ133" s="29"/>
      <c r="AJK133" s="29"/>
      <c r="AJL133" s="29"/>
      <c r="AJM133" s="29"/>
      <c r="AJN133" s="29"/>
      <c r="AJO133" s="29"/>
      <c r="AJP133" s="29"/>
      <c r="AJQ133" s="29"/>
      <c r="AJR133" s="29"/>
      <c r="AJS133" s="29"/>
      <c r="AJT133" s="29"/>
      <c r="AJU133" s="29"/>
      <c r="AJV133" s="29"/>
      <c r="AJW133" s="29"/>
      <c r="AJX133" s="29"/>
      <c r="AJY133" s="29"/>
      <c r="AJZ133" s="29"/>
      <c r="AKA133" s="29"/>
      <c r="AKB133" s="29"/>
      <c r="AKC133" s="29"/>
      <c r="AKD133" s="29"/>
      <c r="AKE133" s="29"/>
      <c r="AKF133" s="29"/>
      <c r="AKG133" s="29"/>
      <c r="AKH133" s="29"/>
      <c r="AKI133" s="29"/>
      <c r="AKJ133" s="29"/>
      <c r="AKK133" s="29"/>
      <c r="AKL133" s="29"/>
      <c r="AKM133" s="29"/>
      <c r="AKN133" s="29"/>
      <c r="AKO133" s="29"/>
      <c r="AKP133" s="29"/>
      <c r="AKQ133" s="29"/>
      <c r="AKR133" s="29"/>
      <c r="AKS133" s="29"/>
      <c r="AKT133" s="29"/>
      <c r="AKU133" s="29"/>
      <c r="AKV133" s="29"/>
      <c r="AKW133" s="29"/>
      <c r="AKX133" s="29"/>
      <c r="AKY133" s="29"/>
      <c r="AKZ133" s="29"/>
      <c r="ALA133" s="29"/>
      <c r="ALB133" s="29"/>
      <c r="ALC133" s="29"/>
      <c r="ALD133" s="29"/>
      <c r="ALE133" s="29"/>
      <c r="ALF133" s="29"/>
      <c r="ALG133" s="29"/>
      <c r="ALH133" s="29"/>
      <c r="ALI133" s="29"/>
      <c r="ALJ133" s="29"/>
      <c r="ALK133" s="29"/>
      <c r="ALL133" s="29"/>
      <c r="ALM133" s="29"/>
      <c r="ALN133" s="29"/>
      <c r="ALO133" s="29"/>
      <c r="ALP133" s="29"/>
      <c r="ALQ133" s="29"/>
      <c r="ALR133" s="29"/>
      <c r="ALS133" s="29"/>
      <c r="ALT133" s="29"/>
      <c r="ALU133" s="29"/>
      <c r="ALV133" s="29"/>
      <c r="ALW133" s="29"/>
      <c r="ALX133" s="29"/>
      <c r="ALY133" s="29"/>
      <c r="ALZ133" s="29"/>
      <c r="AMA133" s="29"/>
      <c r="AMB133" s="29"/>
      <c r="AMC133" s="29"/>
      <c r="AMD133" s="29"/>
      <c r="AME133" s="29"/>
      <c r="AMF133" s="29"/>
      <c r="AMG133" s="29"/>
      <c r="AMH133" s="29"/>
      <c r="AMI133" s="29"/>
      <c r="AMJ133" s="29"/>
      <c r="AMK133" s="29"/>
    </row>
    <row r="134" spans="1:1025" s="30" customFormat="1" ht="36.75" customHeight="1">
      <c r="A134" s="300" t="s">
        <v>137</v>
      </c>
      <c r="B134" s="301"/>
      <c r="C134" s="301"/>
      <c r="D134" s="301"/>
      <c r="E134" s="301"/>
      <c r="F134" s="302"/>
      <c r="G134" s="195">
        <f>SUM(G34+G83+G94+G119+G126+G131+G133)</f>
        <v>6855.9441666666662</v>
      </c>
      <c r="H134" s="50"/>
      <c r="I134" s="29"/>
      <c r="J134" s="12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29"/>
      <c r="VC134" s="29"/>
      <c r="VD134" s="29"/>
      <c r="VE134" s="29"/>
      <c r="VF134" s="29"/>
      <c r="VG134" s="29"/>
      <c r="VH134" s="29"/>
      <c r="VI134" s="29"/>
      <c r="VJ134" s="29"/>
      <c r="VK134" s="29"/>
      <c r="VL134" s="29"/>
      <c r="VM134" s="29"/>
      <c r="VN134" s="29"/>
      <c r="VO134" s="29"/>
      <c r="VP134" s="29"/>
      <c r="VQ134" s="29"/>
      <c r="VR134" s="29"/>
      <c r="VS134" s="29"/>
      <c r="VT134" s="29"/>
      <c r="VU134" s="29"/>
      <c r="VV134" s="29"/>
      <c r="VW134" s="29"/>
      <c r="VX134" s="29"/>
      <c r="VY134" s="29"/>
      <c r="VZ134" s="29"/>
      <c r="WA134" s="29"/>
      <c r="WB134" s="29"/>
      <c r="WC134" s="29"/>
      <c r="WD134" s="29"/>
      <c r="WE134" s="29"/>
      <c r="WF134" s="29"/>
      <c r="WG134" s="29"/>
      <c r="WH134" s="29"/>
      <c r="WI134" s="29"/>
      <c r="WJ134" s="29"/>
      <c r="WK134" s="29"/>
      <c r="WL134" s="29"/>
      <c r="WM134" s="29"/>
      <c r="WN134" s="29"/>
      <c r="WO134" s="29"/>
      <c r="WP134" s="29"/>
      <c r="WQ134" s="29"/>
      <c r="WR134" s="29"/>
      <c r="WS134" s="29"/>
      <c r="WT134" s="29"/>
      <c r="WU134" s="29"/>
      <c r="WV134" s="29"/>
      <c r="WW134" s="29"/>
      <c r="WX134" s="29"/>
      <c r="WY134" s="29"/>
      <c r="WZ134" s="29"/>
      <c r="XA134" s="29"/>
      <c r="XB134" s="29"/>
      <c r="XC134" s="29"/>
      <c r="XD134" s="29"/>
      <c r="XE134" s="29"/>
      <c r="XF134" s="29"/>
      <c r="XG134" s="29"/>
      <c r="XH134" s="29"/>
      <c r="XI134" s="29"/>
      <c r="XJ134" s="29"/>
      <c r="XK134" s="29"/>
      <c r="XL134" s="29"/>
      <c r="XM134" s="29"/>
      <c r="XN134" s="29"/>
      <c r="XO134" s="29"/>
      <c r="XP134" s="29"/>
      <c r="XQ134" s="29"/>
      <c r="XR134" s="29"/>
      <c r="XS134" s="29"/>
      <c r="XT134" s="29"/>
      <c r="XU134" s="29"/>
      <c r="XV134" s="29"/>
      <c r="XW134" s="29"/>
      <c r="XX134" s="29"/>
      <c r="XY134" s="29"/>
      <c r="XZ134" s="29"/>
      <c r="YA134" s="29"/>
      <c r="YB134" s="29"/>
      <c r="YC134" s="29"/>
      <c r="YD134" s="29"/>
      <c r="YE134" s="29"/>
      <c r="YF134" s="29"/>
      <c r="YG134" s="29"/>
      <c r="YH134" s="29"/>
      <c r="YI134" s="29"/>
      <c r="YJ134" s="29"/>
      <c r="YK134" s="29"/>
      <c r="YL134" s="29"/>
      <c r="YM134" s="29"/>
      <c r="YN134" s="29"/>
      <c r="YO134" s="29"/>
      <c r="YP134" s="29"/>
      <c r="YQ134" s="29"/>
      <c r="YR134" s="29"/>
      <c r="YS134" s="29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29"/>
      <c r="ABJ134" s="29"/>
      <c r="ABK134" s="29"/>
      <c r="ABL134" s="29"/>
      <c r="ABM134" s="29"/>
      <c r="ABN134" s="29"/>
      <c r="ABO134" s="29"/>
      <c r="ABP134" s="29"/>
      <c r="ABQ134" s="29"/>
      <c r="ABR134" s="29"/>
      <c r="ABS134" s="29"/>
      <c r="ABT134" s="29"/>
      <c r="ABU134" s="29"/>
      <c r="ABV134" s="29"/>
      <c r="ABW134" s="29"/>
      <c r="ABX134" s="29"/>
      <c r="ABY134" s="29"/>
      <c r="ABZ134" s="29"/>
      <c r="ACA134" s="29"/>
      <c r="ACB134" s="29"/>
      <c r="ACC134" s="29"/>
      <c r="ACD134" s="29"/>
      <c r="ACE134" s="29"/>
      <c r="ACF134" s="29"/>
      <c r="ACG134" s="29"/>
      <c r="ACH134" s="29"/>
      <c r="ACI134" s="29"/>
      <c r="ACJ134" s="29"/>
      <c r="ACK134" s="29"/>
      <c r="ACL134" s="29"/>
      <c r="ACM134" s="29"/>
      <c r="ACN134" s="29"/>
      <c r="ACO134" s="29"/>
      <c r="ACP134" s="29"/>
      <c r="ACQ134" s="29"/>
      <c r="ACR134" s="29"/>
      <c r="ACS134" s="29"/>
      <c r="ACT134" s="29"/>
      <c r="ACU134" s="29"/>
      <c r="ACV134" s="29"/>
      <c r="ACW134" s="29"/>
      <c r="ACX134" s="29"/>
      <c r="ACY134" s="29"/>
      <c r="ACZ134" s="29"/>
      <c r="ADA134" s="29"/>
      <c r="ADB134" s="29"/>
      <c r="ADC134" s="29"/>
      <c r="ADD134" s="29"/>
      <c r="ADE134" s="29"/>
      <c r="ADF134" s="29"/>
      <c r="ADG134" s="29"/>
      <c r="ADH134" s="29"/>
      <c r="ADI134" s="29"/>
      <c r="ADJ134" s="29"/>
      <c r="ADK134" s="29"/>
      <c r="ADL134" s="29"/>
      <c r="ADM134" s="29"/>
      <c r="ADN134" s="29"/>
      <c r="ADO134" s="29"/>
      <c r="ADP134" s="29"/>
      <c r="ADQ134" s="29"/>
      <c r="ADR134" s="29"/>
      <c r="ADS134" s="29"/>
      <c r="ADT134" s="29"/>
      <c r="ADU134" s="29"/>
      <c r="ADV134" s="29"/>
      <c r="ADW134" s="29"/>
      <c r="ADX134" s="29"/>
      <c r="ADY134" s="29"/>
      <c r="ADZ134" s="29"/>
      <c r="AEA134" s="29"/>
      <c r="AEB134" s="29"/>
      <c r="AEC134" s="29"/>
      <c r="AED134" s="29"/>
      <c r="AEE134" s="29"/>
      <c r="AEF134" s="29"/>
      <c r="AEG134" s="29"/>
      <c r="AEH134" s="29"/>
      <c r="AEI134" s="29"/>
      <c r="AEJ134" s="29"/>
      <c r="AEK134" s="29"/>
      <c r="AEL134" s="29"/>
      <c r="AEM134" s="29"/>
      <c r="AEN134" s="29"/>
      <c r="AEO134" s="29"/>
      <c r="AEP134" s="29"/>
      <c r="AEQ134" s="29"/>
      <c r="AER134" s="29"/>
      <c r="AES134" s="29"/>
      <c r="AET134" s="29"/>
      <c r="AEU134" s="29"/>
      <c r="AEV134" s="29"/>
      <c r="AEW134" s="29"/>
      <c r="AEX134" s="29"/>
      <c r="AEY134" s="29"/>
      <c r="AEZ134" s="29"/>
      <c r="AFA134" s="29"/>
      <c r="AFB134" s="29"/>
      <c r="AFC134" s="29"/>
      <c r="AFD134" s="29"/>
      <c r="AFE134" s="29"/>
      <c r="AFF134" s="29"/>
      <c r="AFG134" s="29"/>
      <c r="AFH134" s="29"/>
      <c r="AFI134" s="29"/>
      <c r="AFJ134" s="29"/>
      <c r="AFK134" s="29"/>
      <c r="AFL134" s="29"/>
      <c r="AFM134" s="29"/>
      <c r="AFN134" s="29"/>
      <c r="AFO134" s="29"/>
      <c r="AFP134" s="29"/>
      <c r="AFQ134" s="29"/>
      <c r="AFR134" s="29"/>
      <c r="AFS134" s="29"/>
      <c r="AFT134" s="29"/>
      <c r="AFU134" s="29"/>
      <c r="AFV134" s="29"/>
      <c r="AFW134" s="29"/>
      <c r="AFX134" s="29"/>
      <c r="AFY134" s="29"/>
      <c r="AFZ134" s="29"/>
      <c r="AGA134" s="29"/>
      <c r="AGB134" s="29"/>
      <c r="AGC134" s="29"/>
      <c r="AGD134" s="29"/>
      <c r="AGE134" s="29"/>
      <c r="AGF134" s="29"/>
      <c r="AGG134" s="29"/>
      <c r="AGH134" s="29"/>
      <c r="AGI134" s="29"/>
      <c r="AGJ134" s="29"/>
      <c r="AGK134" s="29"/>
      <c r="AGL134" s="29"/>
      <c r="AGM134" s="29"/>
      <c r="AGN134" s="29"/>
      <c r="AGO134" s="29"/>
      <c r="AGP134" s="29"/>
      <c r="AGQ134" s="29"/>
      <c r="AGR134" s="29"/>
      <c r="AGS134" s="29"/>
      <c r="AGT134" s="29"/>
      <c r="AGU134" s="29"/>
      <c r="AGV134" s="29"/>
      <c r="AGW134" s="29"/>
      <c r="AGX134" s="29"/>
      <c r="AGY134" s="29"/>
      <c r="AGZ134" s="29"/>
      <c r="AHA134" s="29"/>
      <c r="AHB134" s="29"/>
      <c r="AHC134" s="29"/>
      <c r="AHD134" s="29"/>
      <c r="AHE134" s="29"/>
      <c r="AHF134" s="29"/>
      <c r="AHG134" s="29"/>
      <c r="AHH134" s="29"/>
      <c r="AHI134" s="29"/>
      <c r="AHJ134" s="29"/>
      <c r="AHK134" s="29"/>
      <c r="AHL134" s="29"/>
      <c r="AHM134" s="29"/>
      <c r="AHN134" s="29"/>
      <c r="AHO134" s="29"/>
      <c r="AHP134" s="29"/>
      <c r="AHQ134" s="29"/>
      <c r="AHR134" s="29"/>
      <c r="AHS134" s="29"/>
      <c r="AHT134" s="29"/>
      <c r="AHU134" s="29"/>
      <c r="AHV134" s="29"/>
      <c r="AHW134" s="29"/>
      <c r="AHX134" s="29"/>
      <c r="AHY134" s="29"/>
      <c r="AHZ134" s="29"/>
      <c r="AIA134" s="29"/>
      <c r="AIB134" s="29"/>
      <c r="AIC134" s="29"/>
      <c r="AID134" s="29"/>
      <c r="AIE134" s="29"/>
      <c r="AIF134" s="29"/>
      <c r="AIG134" s="29"/>
      <c r="AIH134" s="29"/>
      <c r="AII134" s="29"/>
      <c r="AIJ134" s="29"/>
      <c r="AIK134" s="29"/>
      <c r="AIL134" s="29"/>
      <c r="AIM134" s="29"/>
      <c r="AIN134" s="29"/>
      <c r="AIO134" s="29"/>
      <c r="AIP134" s="29"/>
      <c r="AIQ134" s="29"/>
      <c r="AIR134" s="29"/>
      <c r="AIS134" s="29"/>
      <c r="AIT134" s="29"/>
      <c r="AIU134" s="29"/>
      <c r="AIV134" s="29"/>
      <c r="AIW134" s="29"/>
      <c r="AIX134" s="29"/>
      <c r="AIY134" s="29"/>
      <c r="AIZ134" s="29"/>
      <c r="AJA134" s="29"/>
      <c r="AJB134" s="29"/>
      <c r="AJC134" s="29"/>
      <c r="AJD134" s="29"/>
      <c r="AJE134" s="29"/>
      <c r="AJF134" s="29"/>
      <c r="AJG134" s="29"/>
      <c r="AJH134" s="29"/>
      <c r="AJI134" s="29"/>
      <c r="AJJ134" s="29"/>
      <c r="AJK134" s="29"/>
      <c r="AJL134" s="29"/>
      <c r="AJM134" s="29"/>
      <c r="AJN134" s="29"/>
      <c r="AJO134" s="29"/>
      <c r="AJP134" s="29"/>
      <c r="AJQ134" s="29"/>
      <c r="AJR134" s="29"/>
      <c r="AJS134" s="29"/>
      <c r="AJT134" s="29"/>
      <c r="AJU134" s="29"/>
      <c r="AJV134" s="29"/>
      <c r="AJW134" s="29"/>
      <c r="AJX134" s="29"/>
      <c r="AJY134" s="29"/>
      <c r="AJZ134" s="29"/>
      <c r="AKA134" s="29"/>
      <c r="AKB134" s="29"/>
      <c r="AKC134" s="29"/>
      <c r="AKD134" s="29"/>
      <c r="AKE134" s="29"/>
      <c r="AKF134" s="29"/>
      <c r="AKG134" s="29"/>
      <c r="AKH134" s="29"/>
      <c r="AKI134" s="29"/>
      <c r="AKJ134" s="29"/>
      <c r="AKK134" s="29"/>
      <c r="AKL134" s="29"/>
      <c r="AKM134" s="29"/>
      <c r="AKN134" s="29"/>
      <c r="AKO134" s="29"/>
      <c r="AKP134" s="29"/>
      <c r="AKQ134" s="29"/>
      <c r="AKR134" s="29"/>
      <c r="AKS134" s="29"/>
      <c r="AKT134" s="29"/>
      <c r="AKU134" s="29"/>
      <c r="AKV134" s="29"/>
      <c r="AKW134" s="29"/>
      <c r="AKX134" s="29"/>
      <c r="AKY134" s="29"/>
      <c r="AKZ134" s="29"/>
      <c r="ALA134" s="29"/>
      <c r="ALB134" s="29"/>
      <c r="ALC134" s="29"/>
      <c r="ALD134" s="29"/>
      <c r="ALE134" s="29"/>
      <c r="ALF134" s="29"/>
      <c r="ALG134" s="29"/>
      <c r="ALH134" s="29"/>
      <c r="ALI134" s="29"/>
      <c r="ALJ134" s="29"/>
      <c r="ALK134" s="29"/>
      <c r="ALL134" s="29"/>
      <c r="ALM134" s="29"/>
      <c r="ALN134" s="29"/>
      <c r="ALO134" s="29"/>
      <c r="ALP134" s="29"/>
      <c r="ALQ134" s="29"/>
      <c r="ALR134" s="29"/>
      <c r="ALS134" s="29"/>
      <c r="ALT134" s="29"/>
      <c r="ALU134" s="29"/>
      <c r="ALV134" s="29"/>
      <c r="ALW134" s="29"/>
      <c r="ALX134" s="29"/>
      <c r="ALY134" s="29"/>
      <c r="ALZ134" s="29"/>
      <c r="AMA134" s="29"/>
      <c r="AMB134" s="29"/>
      <c r="AMC134" s="29"/>
      <c r="AMD134" s="29"/>
      <c r="AME134" s="29"/>
      <c r="AMF134" s="29"/>
      <c r="AMG134" s="29"/>
      <c r="AMH134" s="29"/>
      <c r="AMI134" s="29"/>
      <c r="AMJ134" s="29"/>
      <c r="AMK134" s="29"/>
    </row>
    <row r="135" spans="1:1025" s="30" customFormat="1" ht="19.5" customHeight="1">
      <c r="A135" s="166" t="s">
        <v>12</v>
      </c>
      <c r="B135" s="319" t="s">
        <v>44</v>
      </c>
      <c r="C135" s="320"/>
      <c r="D135" s="320"/>
      <c r="E135" s="320"/>
      <c r="F135" s="165">
        <f>SUM(F136:F139)</f>
        <v>0.1125</v>
      </c>
      <c r="G135" s="208">
        <f>SUM(G136:G139)</f>
        <v>869.06000000000006</v>
      </c>
      <c r="H135" s="469" t="s">
        <v>172</v>
      </c>
      <c r="I135" s="469"/>
      <c r="J135" s="12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  <c r="SO135" s="29"/>
      <c r="SP135" s="29"/>
      <c r="SQ135" s="29"/>
      <c r="SR135" s="29"/>
      <c r="SS135" s="29"/>
      <c r="ST135" s="29"/>
      <c r="SU135" s="29"/>
      <c r="SV135" s="29"/>
      <c r="SW135" s="29"/>
      <c r="SX135" s="29"/>
      <c r="SY135" s="29"/>
      <c r="SZ135" s="29"/>
      <c r="TA135" s="29"/>
      <c r="TB135" s="29"/>
      <c r="TC135" s="29"/>
      <c r="TD135" s="29"/>
      <c r="TE135" s="29"/>
      <c r="TF135" s="29"/>
      <c r="TG135" s="29"/>
      <c r="TH135" s="29"/>
      <c r="TI135" s="29"/>
      <c r="TJ135" s="29"/>
      <c r="TK135" s="29"/>
      <c r="TL135" s="29"/>
      <c r="TM135" s="29"/>
      <c r="TN135" s="29"/>
      <c r="TO135" s="29"/>
      <c r="TP135" s="29"/>
      <c r="TQ135" s="29"/>
      <c r="TR135" s="29"/>
      <c r="TS135" s="29"/>
      <c r="TT135" s="29"/>
      <c r="TU135" s="29"/>
      <c r="TV135" s="29"/>
      <c r="TW135" s="29"/>
      <c r="TX135" s="29"/>
      <c r="TY135" s="29"/>
      <c r="TZ135" s="29"/>
      <c r="UA135" s="29"/>
      <c r="UB135" s="29"/>
      <c r="UC135" s="29"/>
      <c r="UD135" s="29"/>
      <c r="UE135" s="29"/>
      <c r="UF135" s="29"/>
      <c r="UG135" s="29"/>
      <c r="UH135" s="29"/>
      <c r="UI135" s="29"/>
      <c r="UJ135" s="29"/>
      <c r="UK135" s="29"/>
      <c r="UL135" s="29"/>
      <c r="UM135" s="29"/>
      <c r="UN135" s="29"/>
      <c r="UO135" s="29"/>
      <c r="UP135" s="29"/>
      <c r="UQ135" s="29"/>
      <c r="UR135" s="29"/>
      <c r="US135" s="29"/>
      <c r="UT135" s="29"/>
      <c r="UU135" s="29"/>
      <c r="UV135" s="29"/>
      <c r="UW135" s="29"/>
      <c r="UX135" s="29"/>
      <c r="UY135" s="29"/>
      <c r="UZ135" s="29"/>
      <c r="VA135" s="29"/>
      <c r="VB135" s="29"/>
      <c r="VC135" s="29"/>
      <c r="VD135" s="29"/>
      <c r="VE135" s="29"/>
      <c r="VF135" s="29"/>
      <c r="VG135" s="29"/>
      <c r="VH135" s="29"/>
      <c r="VI135" s="29"/>
      <c r="VJ135" s="29"/>
      <c r="VK135" s="29"/>
      <c r="VL135" s="29"/>
      <c r="VM135" s="29"/>
      <c r="VN135" s="29"/>
      <c r="VO135" s="29"/>
      <c r="VP135" s="29"/>
      <c r="VQ135" s="29"/>
      <c r="VR135" s="29"/>
      <c r="VS135" s="29"/>
      <c r="VT135" s="29"/>
      <c r="VU135" s="29"/>
      <c r="VV135" s="29"/>
      <c r="VW135" s="29"/>
      <c r="VX135" s="29"/>
      <c r="VY135" s="29"/>
      <c r="VZ135" s="29"/>
      <c r="WA135" s="29"/>
      <c r="WB135" s="29"/>
      <c r="WC135" s="29"/>
      <c r="WD135" s="29"/>
      <c r="WE135" s="29"/>
      <c r="WF135" s="29"/>
      <c r="WG135" s="29"/>
      <c r="WH135" s="29"/>
      <c r="WI135" s="29"/>
      <c r="WJ135" s="29"/>
      <c r="WK135" s="29"/>
      <c r="WL135" s="29"/>
      <c r="WM135" s="29"/>
      <c r="WN135" s="29"/>
      <c r="WO135" s="29"/>
      <c r="WP135" s="29"/>
      <c r="WQ135" s="29"/>
      <c r="WR135" s="29"/>
      <c r="WS135" s="29"/>
      <c r="WT135" s="29"/>
      <c r="WU135" s="29"/>
      <c r="WV135" s="29"/>
      <c r="WW135" s="29"/>
      <c r="WX135" s="29"/>
      <c r="WY135" s="29"/>
      <c r="WZ135" s="29"/>
      <c r="XA135" s="29"/>
      <c r="XB135" s="29"/>
      <c r="XC135" s="29"/>
      <c r="XD135" s="29"/>
      <c r="XE135" s="29"/>
      <c r="XF135" s="29"/>
      <c r="XG135" s="29"/>
      <c r="XH135" s="29"/>
      <c r="XI135" s="29"/>
      <c r="XJ135" s="29"/>
      <c r="XK135" s="29"/>
      <c r="XL135" s="29"/>
      <c r="XM135" s="29"/>
      <c r="XN135" s="29"/>
      <c r="XO135" s="29"/>
      <c r="XP135" s="29"/>
      <c r="XQ135" s="29"/>
      <c r="XR135" s="29"/>
      <c r="XS135" s="29"/>
      <c r="XT135" s="29"/>
      <c r="XU135" s="29"/>
      <c r="XV135" s="29"/>
      <c r="XW135" s="29"/>
      <c r="XX135" s="29"/>
      <c r="XY135" s="29"/>
      <c r="XZ135" s="29"/>
      <c r="YA135" s="29"/>
      <c r="YB135" s="29"/>
      <c r="YC135" s="29"/>
      <c r="YD135" s="29"/>
      <c r="YE135" s="29"/>
      <c r="YF135" s="29"/>
      <c r="YG135" s="29"/>
      <c r="YH135" s="29"/>
      <c r="YI135" s="29"/>
      <c r="YJ135" s="29"/>
      <c r="YK135" s="29"/>
      <c r="YL135" s="29"/>
      <c r="YM135" s="29"/>
      <c r="YN135" s="29"/>
      <c r="YO135" s="29"/>
      <c r="YP135" s="29"/>
      <c r="YQ135" s="29"/>
      <c r="YR135" s="29"/>
      <c r="YS135" s="29"/>
      <c r="YT135" s="29"/>
      <c r="YU135" s="29"/>
      <c r="YV135" s="29"/>
      <c r="YW135" s="29"/>
      <c r="YX135" s="29"/>
      <c r="YY135" s="29"/>
      <c r="YZ135" s="29"/>
      <c r="ZA135" s="29"/>
      <c r="ZB135" s="29"/>
      <c r="ZC135" s="29"/>
      <c r="ZD135" s="29"/>
      <c r="ZE135" s="29"/>
      <c r="ZF135" s="29"/>
      <c r="ZG135" s="29"/>
      <c r="ZH135" s="29"/>
      <c r="ZI135" s="29"/>
      <c r="ZJ135" s="29"/>
      <c r="ZK135" s="29"/>
      <c r="ZL135" s="29"/>
      <c r="ZM135" s="29"/>
      <c r="ZN135" s="29"/>
      <c r="ZO135" s="29"/>
      <c r="ZP135" s="29"/>
      <c r="ZQ135" s="29"/>
      <c r="ZR135" s="29"/>
      <c r="ZS135" s="29"/>
      <c r="ZT135" s="29"/>
      <c r="ZU135" s="29"/>
      <c r="ZV135" s="29"/>
      <c r="ZW135" s="29"/>
      <c r="ZX135" s="29"/>
      <c r="ZY135" s="29"/>
      <c r="ZZ135" s="29"/>
      <c r="AAA135" s="29"/>
      <c r="AAB135" s="29"/>
      <c r="AAC135" s="29"/>
      <c r="AAD135" s="29"/>
      <c r="AAE135" s="29"/>
      <c r="AAF135" s="29"/>
      <c r="AAG135" s="29"/>
      <c r="AAH135" s="29"/>
      <c r="AAI135" s="29"/>
      <c r="AAJ135" s="29"/>
      <c r="AAK135" s="29"/>
      <c r="AAL135" s="29"/>
      <c r="AAM135" s="29"/>
      <c r="AAN135" s="29"/>
      <c r="AAO135" s="29"/>
      <c r="AAP135" s="29"/>
      <c r="AAQ135" s="29"/>
      <c r="AAR135" s="29"/>
      <c r="AAS135" s="29"/>
      <c r="AAT135" s="29"/>
      <c r="AAU135" s="29"/>
      <c r="AAV135" s="29"/>
      <c r="AAW135" s="29"/>
      <c r="AAX135" s="29"/>
      <c r="AAY135" s="29"/>
      <c r="AAZ135" s="29"/>
      <c r="ABA135" s="29"/>
      <c r="ABB135" s="29"/>
      <c r="ABC135" s="29"/>
      <c r="ABD135" s="29"/>
      <c r="ABE135" s="29"/>
      <c r="ABF135" s="29"/>
      <c r="ABG135" s="29"/>
      <c r="ABH135" s="29"/>
      <c r="ABI135" s="29"/>
      <c r="ABJ135" s="29"/>
      <c r="ABK135" s="29"/>
      <c r="ABL135" s="29"/>
      <c r="ABM135" s="29"/>
      <c r="ABN135" s="29"/>
      <c r="ABO135" s="29"/>
      <c r="ABP135" s="29"/>
      <c r="ABQ135" s="29"/>
      <c r="ABR135" s="29"/>
      <c r="ABS135" s="29"/>
      <c r="ABT135" s="29"/>
      <c r="ABU135" s="29"/>
      <c r="ABV135" s="29"/>
      <c r="ABW135" s="29"/>
      <c r="ABX135" s="29"/>
      <c r="ABY135" s="29"/>
      <c r="ABZ135" s="29"/>
      <c r="ACA135" s="29"/>
      <c r="ACB135" s="29"/>
      <c r="ACC135" s="29"/>
      <c r="ACD135" s="29"/>
      <c r="ACE135" s="29"/>
      <c r="ACF135" s="29"/>
      <c r="ACG135" s="29"/>
      <c r="ACH135" s="29"/>
      <c r="ACI135" s="29"/>
      <c r="ACJ135" s="29"/>
      <c r="ACK135" s="29"/>
      <c r="ACL135" s="29"/>
      <c r="ACM135" s="29"/>
      <c r="ACN135" s="29"/>
      <c r="ACO135" s="29"/>
      <c r="ACP135" s="29"/>
      <c r="ACQ135" s="29"/>
      <c r="ACR135" s="29"/>
      <c r="ACS135" s="29"/>
      <c r="ACT135" s="29"/>
      <c r="ACU135" s="29"/>
      <c r="ACV135" s="29"/>
      <c r="ACW135" s="29"/>
      <c r="ACX135" s="29"/>
      <c r="ACY135" s="29"/>
      <c r="ACZ135" s="29"/>
      <c r="ADA135" s="29"/>
      <c r="ADB135" s="29"/>
      <c r="ADC135" s="29"/>
      <c r="ADD135" s="29"/>
      <c r="ADE135" s="29"/>
      <c r="ADF135" s="29"/>
      <c r="ADG135" s="29"/>
      <c r="ADH135" s="29"/>
      <c r="ADI135" s="29"/>
      <c r="ADJ135" s="29"/>
      <c r="ADK135" s="29"/>
      <c r="ADL135" s="29"/>
      <c r="ADM135" s="29"/>
      <c r="ADN135" s="29"/>
      <c r="ADO135" s="29"/>
      <c r="ADP135" s="29"/>
      <c r="ADQ135" s="29"/>
      <c r="ADR135" s="29"/>
      <c r="ADS135" s="29"/>
      <c r="ADT135" s="29"/>
      <c r="ADU135" s="29"/>
      <c r="ADV135" s="29"/>
      <c r="ADW135" s="29"/>
      <c r="ADX135" s="29"/>
      <c r="ADY135" s="29"/>
      <c r="ADZ135" s="29"/>
      <c r="AEA135" s="29"/>
      <c r="AEB135" s="29"/>
      <c r="AEC135" s="29"/>
      <c r="AED135" s="29"/>
      <c r="AEE135" s="29"/>
      <c r="AEF135" s="29"/>
      <c r="AEG135" s="29"/>
      <c r="AEH135" s="29"/>
      <c r="AEI135" s="29"/>
      <c r="AEJ135" s="29"/>
      <c r="AEK135" s="29"/>
      <c r="AEL135" s="29"/>
      <c r="AEM135" s="29"/>
      <c r="AEN135" s="29"/>
      <c r="AEO135" s="29"/>
      <c r="AEP135" s="29"/>
      <c r="AEQ135" s="29"/>
      <c r="AER135" s="29"/>
      <c r="AES135" s="29"/>
      <c r="AET135" s="29"/>
      <c r="AEU135" s="29"/>
      <c r="AEV135" s="29"/>
      <c r="AEW135" s="29"/>
      <c r="AEX135" s="29"/>
      <c r="AEY135" s="29"/>
      <c r="AEZ135" s="29"/>
      <c r="AFA135" s="29"/>
      <c r="AFB135" s="29"/>
      <c r="AFC135" s="29"/>
      <c r="AFD135" s="29"/>
      <c r="AFE135" s="29"/>
      <c r="AFF135" s="29"/>
      <c r="AFG135" s="29"/>
      <c r="AFH135" s="29"/>
      <c r="AFI135" s="29"/>
      <c r="AFJ135" s="29"/>
      <c r="AFK135" s="29"/>
      <c r="AFL135" s="29"/>
      <c r="AFM135" s="29"/>
      <c r="AFN135" s="29"/>
      <c r="AFO135" s="29"/>
      <c r="AFP135" s="29"/>
      <c r="AFQ135" s="29"/>
      <c r="AFR135" s="29"/>
      <c r="AFS135" s="29"/>
      <c r="AFT135" s="29"/>
      <c r="AFU135" s="29"/>
      <c r="AFV135" s="29"/>
      <c r="AFW135" s="29"/>
      <c r="AFX135" s="29"/>
      <c r="AFY135" s="29"/>
      <c r="AFZ135" s="29"/>
      <c r="AGA135" s="29"/>
      <c r="AGB135" s="29"/>
      <c r="AGC135" s="29"/>
      <c r="AGD135" s="29"/>
      <c r="AGE135" s="29"/>
      <c r="AGF135" s="29"/>
      <c r="AGG135" s="29"/>
      <c r="AGH135" s="29"/>
      <c r="AGI135" s="29"/>
      <c r="AGJ135" s="29"/>
      <c r="AGK135" s="29"/>
      <c r="AGL135" s="29"/>
      <c r="AGM135" s="29"/>
      <c r="AGN135" s="29"/>
      <c r="AGO135" s="29"/>
      <c r="AGP135" s="29"/>
      <c r="AGQ135" s="29"/>
      <c r="AGR135" s="29"/>
      <c r="AGS135" s="29"/>
      <c r="AGT135" s="29"/>
      <c r="AGU135" s="29"/>
      <c r="AGV135" s="29"/>
      <c r="AGW135" s="29"/>
      <c r="AGX135" s="29"/>
      <c r="AGY135" s="29"/>
      <c r="AGZ135" s="29"/>
      <c r="AHA135" s="29"/>
      <c r="AHB135" s="29"/>
      <c r="AHC135" s="29"/>
      <c r="AHD135" s="29"/>
      <c r="AHE135" s="29"/>
      <c r="AHF135" s="29"/>
      <c r="AHG135" s="29"/>
      <c r="AHH135" s="29"/>
      <c r="AHI135" s="29"/>
      <c r="AHJ135" s="29"/>
      <c r="AHK135" s="29"/>
      <c r="AHL135" s="29"/>
      <c r="AHM135" s="29"/>
      <c r="AHN135" s="29"/>
      <c r="AHO135" s="29"/>
      <c r="AHP135" s="29"/>
      <c r="AHQ135" s="29"/>
      <c r="AHR135" s="29"/>
      <c r="AHS135" s="29"/>
      <c r="AHT135" s="29"/>
      <c r="AHU135" s="29"/>
      <c r="AHV135" s="29"/>
      <c r="AHW135" s="29"/>
      <c r="AHX135" s="29"/>
      <c r="AHY135" s="29"/>
      <c r="AHZ135" s="29"/>
      <c r="AIA135" s="29"/>
      <c r="AIB135" s="29"/>
      <c r="AIC135" s="29"/>
      <c r="AID135" s="29"/>
      <c r="AIE135" s="29"/>
      <c r="AIF135" s="29"/>
      <c r="AIG135" s="29"/>
      <c r="AIH135" s="29"/>
      <c r="AII135" s="29"/>
      <c r="AIJ135" s="29"/>
      <c r="AIK135" s="29"/>
      <c r="AIL135" s="29"/>
      <c r="AIM135" s="29"/>
      <c r="AIN135" s="29"/>
      <c r="AIO135" s="29"/>
      <c r="AIP135" s="29"/>
      <c r="AIQ135" s="29"/>
      <c r="AIR135" s="29"/>
      <c r="AIS135" s="29"/>
      <c r="AIT135" s="29"/>
      <c r="AIU135" s="29"/>
      <c r="AIV135" s="29"/>
      <c r="AIW135" s="29"/>
      <c r="AIX135" s="29"/>
      <c r="AIY135" s="29"/>
      <c r="AIZ135" s="29"/>
      <c r="AJA135" s="29"/>
      <c r="AJB135" s="29"/>
      <c r="AJC135" s="29"/>
      <c r="AJD135" s="29"/>
      <c r="AJE135" s="29"/>
      <c r="AJF135" s="29"/>
      <c r="AJG135" s="29"/>
      <c r="AJH135" s="29"/>
      <c r="AJI135" s="29"/>
      <c r="AJJ135" s="29"/>
      <c r="AJK135" s="29"/>
      <c r="AJL135" s="29"/>
      <c r="AJM135" s="29"/>
      <c r="AJN135" s="29"/>
      <c r="AJO135" s="29"/>
      <c r="AJP135" s="29"/>
      <c r="AJQ135" s="29"/>
      <c r="AJR135" s="29"/>
      <c r="AJS135" s="29"/>
      <c r="AJT135" s="29"/>
      <c r="AJU135" s="29"/>
      <c r="AJV135" s="29"/>
      <c r="AJW135" s="29"/>
      <c r="AJX135" s="29"/>
      <c r="AJY135" s="29"/>
      <c r="AJZ135" s="29"/>
      <c r="AKA135" s="29"/>
      <c r="AKB135" s="29"/>
      <c r="AKC135" s="29"/>
      <c r="AKD135" s="29"/>
      <c r="AKE135" s="29"/>
      <c r="AKF135" s="29"/>
      <c r="AKG135" s="29"/>
      <c r="AKH135" s="29"/>
      <c r="AKI135" s="29"/>
      <c r="AKJ135" s="29"/>
      <c r="AKK135" s="29"/>
      <c r="AKL135" s="29"/>
      <c r="AKM135" s="29"/>
      <c r="AKN135" s="29"/>
      <c r="AKO135" s="29"/>
      <c r="AKP135" s="29"/>
      <c r="AKQ135" s="29"/>
      <c r="AKR135" s="29"/>
      <c r="AKS135" s="29"/>
      <c r="AKT135" s="29"/>
      <c r="AKU135" s="29"/>
      <c r="AKV135" s="29"/>
      <c r="AKW135" s="29"/>
      <c r="AKX135" s="29"/>
      <c r="AKY135" s="29"/>
      <c r="AKZ135" s="29"/>
      <c r="ALA135" s="29"/>
      <c r="ALB135" s="29"/>
      <c r="ALC135" s="29"/>
      <c r="ALD135" s="29"/>
      <c r="ALE135" s="29"/>
      <c r="ALF135" s="29"/>
      <c r="ALG135" s="29"/>
      <c r="ALH135" s="29"/>
      <c r="ALI135" s="29"/>
      <c r="ALJ135" s="29"/>
      <c r="ALK135" s="29"/>
      <c r="ALL135" s="29"/>
      <c r="ALM135" s="29"/>
      <c r="ALN135" s="29"/>
      <c r="ALO135" s="29"/>
      <c r="ALP135" s="29"/>
      <c r="ALQ135" s="29"/>
      <c r="ALR135" s="29"/>
      <c r="ALS135" s="29"/>
      <c r="ALT135" s="29"/>
      <c r="ALU135" s="29"/>
      <c r="ALV135" s="29"/>
      <c r="ALW135" s="29"/>
      <c r="ALX135" s="29"/>
      <c r="ALY135" s="29"/>
      <c r="ALZ135" s="29"/>
      <c r="AMA135" s="29"/>
      <c r="AMB135" s="29"/>
      <c r="AMC135" s="29"/>
      <c r="AMD135" s="29"/>
      <c r="AME135" s="29"/>
      <c r="AMF135" s="29"/>
      <c r="AMG135" s="29"/>
      <c r="AMH135" s="29"/>
      <c r="AMI135" s="29"/>
      <c r="AMJ135" s="29"/>
      <c r="AMK135" s="29"/>
    </row>
    <row r="136" spans="1:1025" s="30" customFormat="1" ht="19.5" customHeight="1">
      <c r="A136" s="321" t="s">
        <v>140</v>
      </c>
      <c r="B136" s="292" t="s">
        <v>143</v>
      </c>
      <c r="C136" s="292"/>
      <c r="D136" s="298" t="s">
        <v>30</v>
      </c>
      <c r="E136" s="298"/>
      <c r="F136" s="169">
        <f>IF(E8=1,0.0165,IF(E8=2,0.0065,IF(E8=3,I138,IF(E8=4,I138,¨RT Indefinido¨))))</f>
        <v>1.6500000000000001E-2</v>
      </c>
      <c r="G136" s="209">
        <f>ROUND(($G$134/(1-$F$135))*F136,2)</f>
        <v>127.46</v>
      </c>
      <c r="H136" s="211" t="s">
        <v>173</v>
      </c>
      <c r="I136" s="211" t="s">
        <v>174</v>
      </c>
      <c r="J136" s="12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  <c r="IV136" s="29"/>
      <c r="IW136" s="29"/>
      <c r="IX136" s="29"/>
      <c r="IY136" s="29"/>
      <c r="IZ136" s="29"/>
      <c r="JA136" s="29"/>
      <c r="JB136" s="29"/>
      <c r="JC136" s="29"/>
      <c r="JD136" s="29"/>
      <c r="JE136" s="29"/>
      <c r="JF136" s="29"/>
      <c r="JG136" s="29"/>
      <c r="JH136" s="29"/>
      <c r="JI136" s="29"/>
      <c r="JJ136" s="29"/>
      <c r="JK136" s="29"/>
      <c r="JL136" s="29"/>
      <c r="JM136" s="29"/>
      <c r="JN136" s="29"/>
      <c r="JO136" s="29"/>
      <c r="JP136" s="29"/>
      <c r="JQ136" s="29"/>
      <c r="JR136" s="29"/>
      <c r="JS136" s="29"/>
      <c r="JT136" s="29"/>
      <c r="JU136" s="29"/>
      <c r="JV136" s="29"/>
      <c r="JW136" s="29"/>
      <c r="JX136" s="29"/>
      <c r="JY136" s="29"/>
      <c r="JZ136" s="29"/>
      <c r="KA136" s="29"/>
      <c r="KB136" s="29"/>
      <c r="KC136" s="29"/>
      <c r="KD136" s="29"/>
      <c r="KE136" s="29"/>
      <c r="KF136" s="29"/>
      <c r="KG136" s="29"/>
      <c r="KH136" s="29"/>
      <c r="KI136" s="29"/>
      <c r="KJ136" s="29"/>
      <c r="KK136" s="29"/>
      <c r="KL136" s="29"/>
      <c r="KM136" s="29"/>
      <c r="KN136" s="29"/>
      <c r="KO136" s="29"/>
      <c r="KP136" s="29"/>
      <c r="KQ136" s="29"/>
      <c r="KR136" s="29"/>
      <c r="KS136" s="29"/>
      <c r="KT136" s="29"/>
      <c r="KU136" s="29"/>
      <c r="KV136" s="29"/>
      <c r="KW136" s="29"/>
      <c r="KX136" s="29"/>
      <c r="KY136" s="29"/>
      <c r="KZ136" s="29"/>
      <c r="LA136" s="29"/>
      <c r="LB136" s="29"/>
      <c r="LC136" s="29"/>
      <c r="LD136" s="29"/>
      <c r="LE136" s="29"/>
      <c r="LF136" s="29"/>
      <c r="LG136" s="29"/>
      <c r="LH136" s="29"/>
      <c r="LI136" s="29"/>
      <c r="LJ136" s="29"/>
      <c r="LK136" s="29"/>
      <c r="LL136" s="29"/>
      <c r="LM136" s="29"/>
      <c r="LN136" s="29"/>
      <c r="LO136" s="29"/>
      <c r="LP136" s="29"/>
      <c r="LQ136" s="29"/>
      <c r="LR136" s="29"/>
      <c r="LS136" s="29"/>
      <c r="LT136" s="29"/>
      <c r="LU136" s="29"/>
      <c r="LV136" s="29"/>
      <c r="LW136" s="29"/>
      <c r="LX136" s="29"/>
      <c r="LY136" s="29"/>
      <c r="LZ136" s="29"/>
      <c r="MA136" s="29"/>
      <c r="MB136" s="29"/>
      <c r="MC136" s="29"/>
      <c r="MD136" s="29"/>
      <c r="ME136" s="29"/>
      <c r="MF136" s="29"/>
      <c r="MG136" s="29"/>
      <c r="MH136" s="29"/>
      <c r="MI136" s="29"/>
      <c r="MJ136" s="29"/>
      <c r="MK136" s="29"/>
      <c r="ML136" s="29"/>
      <c r="MM136" s="29"/>
      <c r="MN136" s="29"/>
      <c r="MO136" s="29"/>
      <c r="MP136" s="29"/>
      <c r="MQ136" s="29"/>
      <c r="MR136" s="29"/>
      <c r="MS136" s="29"/>
      <c r="MT136" s="29"/>
      <c r="MU136" s="29"/>
      <c r="MV136" s="29"/>
      <c r="MW136" s="29"/>
      <c r="MX136" s="29"/>
      <c r="MY136" s="29"/>
      <c r="MZ136" s="29"/>
      <c r="NA136" s="29"/>
      <c r="NB136" s="29"/>
      <c r="NC136" s="29"/>
      <c r="ND136" s="29"/>
      <c r="NE136" s="29"/>
      <c r="NF136" s="29"/>
      <c r="NG136" s="29"/>
      <c r="NH136" s="29"/>
      <c r="NI136" s="29"/>
      <c r="NJ136" s="29"/>
      <c r="NK136" s="29"/>
      <c r="NL136" s="29"/>
      <c r="NM136" s="29"/>
      <c r="NN136" s="29"/>
      <c r="NO136" s="29"/>
      <c r="NP136" s="29"/>
      <c r="NQ136" s="29"/>
      <c r="NR136" s="29"/>
      <c r="NS136" s="29"/>
      <c r="NT136" s="29"/>
      <c r="NU136" s="29"/>
      <c r="NV136" s="29"/>
      <c r="NW136" s="29"/>
      <c r="NX136" s="29"/>
      <c r="NY136" s="29"/>
      <c r="NZ136" s="29"/>
      <c r="OA136" s="29"/>
      <c r="OB136" s="29"/>
      <c r="OC136" s="29"/>
      <c r="OD136" s="29"/>
      <c r="OE136" s="29"/>
      <c r="OF136" s="29"/>
      <c r="OG136" s="29"/>
      <c r="OH136" s="29"/>
      <c r="OI136" s="29"/>
      <c r="OJ136" s="29"/>
      <c r="OK136" s="29"/>
      <c r="OL136" s="29"/>
      <c r="OM136" s="29"/>
      <c r="ON136" s="29"/>
      <c r="OO136" s="29"/>
      <c r="OP136" s="29"/>
      <c r="OQ136" s="29"/>
      <c r="OR136" s="29"/>
      <c r="OS136" s="29"/>
      <c r="OT136" s="29"/>
      <c r="OU136" s="29"/>
      <c r="OV136" s="29"/>
      <c r="OW136" s="29"/>
      <c r="OX136" s="29"/>
      <c r="OY136" s="29"/>
      <c r="OZ136" s="29"/>
      <c r="PA136" s="29"/>
      <c r="PB136" s="29"/>
      <c r="PC136" s="29"/>
      <c r="PD136" s="29"/>
      <c r="PE136" s="29"/>
      <c r="PF136" s="29"/>
      <c r="PG136" s="29"/>
      <c r="PH136" s="29"/>
      <c r="PI136" s="29"/>
      <c r="PJ136" s="29"/>
      <c r="PK136" s="29"/>
      <c r="PL136" s="29"/>
      <c r="PM136" s="29"/>
      <c r="PN136" s="29"/>
      <c r="PO136" s="29"/>
      <c r="PP136" s="29"/>
      <c r="PQ136" s="29"/>
      <c r="PR136" s="29"/>
      <c r="PS136" s="29"/>
      <c r="PT136" s="29"/>
      <c r="PU136" s="29"/>
      <c r="PV136" s="29"/>
      <c r="PW136" s="29"/>
      <c r="PX136" s="29"/>
      <c r="PY136" s="29"/>
      <c r="PZ136" s="29"/>
      <c r="QA136" s="29"/>
      <c r="QB136" s="29"/>
      <c r="QC136" s="29"/>
      <c r="QD136" s="29"/>
      <c r="QE136" s="29"/>
      <c r="QF136" s="29"/>
      <c r="QG136" s="29"/>
      <c r="QH136" s="29"/>
      <c r="QI136" s="29"/>
      <c r="QJ136" s="29"/>
      <c r="QK136" s="29"/>
      <c r="QL136" s="29"/>
      <c r="QM136" s="29"/>
      <c r="QN136" s="29"/>
      <c r="QO136" s="29"/>
      <c r="QP136" s="29"/>
      <c r="QQ136" s="29"/>
      <c r="QR136" s="29"/>
      <c r="QS136" s="29"/>
      <c r="QT136" s="29"/>
      <c r="QU136" s="29"/>
      <c r="QV136" s="29"/>
      <c r="QW136" s="29"/>
      <c r="QX136" s="29"/>
      <c r="QY136" s="29"/>
      <c r="QZ136" s="29"/>
      <c r="RA136" s="29"/>
      <c r="RB136" s="29"/>
      <c r="RC136" s="29"/>
      <c r="RD136" s="29"/>
      <c r="RE136" s="29"/>
      <c r="RF136" s="29"/>
      <c r="RG136" s="29"/>
      <c r="RH136" s="29"/>
      <c r="RI136" s="29"/>
      <c r="RJ136" s="29"/>
      <c r="RK136" s="29"/>
      <c r="RL136" s="29"/>
      <c r="RM136" s="29"/>
      <c r="RN136" s="29"/>
      <c r="RO136" s="29"/>
      <c r="RP136" s="29"/>
      <c r="RQ136" s="29"/>
      <c r="RR136" s="29"/>
      <c r="RS136" s="29"/>
      <c r="RT136" s="29"/>
      <c r="RU136" s="29"/>
      <c r="RV136" s="29"/>
      <c r="RW136" s="29"/>
      <c r="RX136" s="29"/>
      <c r="RY136" s="29"/>
      <c r="RZ136" s="29"/>
      <c r="SA136" s="29"/>
      <c r="SB136" s="29"/>
      <c r="SC136" s="29"/>
      <c r="SD136" s="29"/>
      <c r="SE136" s="29"/>
      <c r="SF136" s="29"/>
      <c r="SG136" s="29"/>
      <c r="SH136" s="29"/>
      <c r="SI136" s="29"/>
      <c r="SJ136" s="29"/>
      <c r="SK136" s="29"/>
      <c r="SL136" s="29"/>
      <c r="SM136" s="29"/>
      <c r="SN136" s="29"/>
      <c r="SO136" s="29"/>
      <c r="SP136" s="29"/>
      <c r="SQ136" s="29"/>
      <c r="SR136" s="29"/>
      <c r="SS136" s="29"/>
      <c r="ST136" s="29"/>
      <c r="SU136" s="29"/>
      <c r="SV136" s="29"/>
      <c r="SW136" s="29"/>
      <c r="SX136" s="29"/>
      <c r="SY136" s="29"/>
      <c r="SZ136" s="29"/>
      <c r="TA136" s="29"/>
      <c r="TB136" s="29"/>
      <c r="TC136" s="29"/>
      <c r="TD136" s="29"/>
      <c r="TE136" s="29"/>
      <c r="TF136" s="29"/>
      <c r="TG136" s="29"/>
      <c r="TH136" s="29"/>
      <c r="TI136" s="29"/>
      <c r="TJ136" s="29"/>
      <c r="TK136" s="29"/>
      <c r="TL136" s="29"/>
      <c r="TM136" s="29"/>
      <c r="TN136" s="29"/>
      <c r="TO136" s="29"/>
      <c r="TP136" s="29"/>
      <c r="TQ136" s="29"/>
      <c r="TR136" s="29"/>
      <c r="TS136" s="29"/>
      <c r="TT136" s="29"/>
      <c r="TU136" s="29"/>
      <c r="TV136" s="29"/>
      <c r="TW136" s="29"/>
      <c r="TX136" s="29"/>
      <c r="TY136" s="29"/>
      <c r="TZ136" s="29"/>
      <c r="UA136" s="29"/>
      <c r="UB136" s="29"/>
      <c r="UC136" s="29"/>
      <c r="UD136" s="29"/>
      <c r="UE136" s="29"/>
      <c r="UF136" s="29"/>
      <c r="UG136" s="29"/>
      <c r="UH136" s="29"/>
      <c r="UI136" s="29"/>
      <c r="UJ136" s="29"/>
      <c r="UK136" s="29"/>
      <c r="UL136" s="29"/>
      <c r="UM136" s="29"/>
      <c r="UN136" s="29"/>
      <c r="UO136" s="29"/>
      <c r="UP136" s="29"/>
      <c r="UQ136" s="29"/>
      <c r="UR136" s="29"/>
      <c r="US136" s="29"/>
      <c r="UT136" s="29"/>
      <c r="UU136" s="29"/>
      <c r="UV136" s="29"/>
      <c r="UW136" s="29"/>
      <c r="UX136" s="29"/>
      <c r="UY136" s="29"/>
      <c r="UZ136" s="29"/>
      <c r="VA136" s="29"/>
      <c r="VB136" s="29"/>
      <c r="VC136" s="29"/>
      <c r="VD136" s="29"/>
      <c r="VE136" s="29"/>
      <c r="VF136" s="29"/>
      <c r="VG136" s="29"/>
      <c r="VH136" s="29"/>
      <c r="VI136" s="29"/>
      <c r="VJ136" s="29"/>
      <c r="VK136" s="29"/>
      <c r="VL136" s="29"/>
      <c r="VM136" s="29"/>
      <c r="VN136" s="29"/>
      <c r="VO136" s="29"/>
      <c r="VP136" s="29"/>
      <c r="VQ136" s="29"/>
      <c r="VR136" s="29"/>
      <c r="VS136" s="29"/>
      <c r="VT136" s="29"/>
      <c r="VU136" s="29"/>
      <c r="VV136" s="29"/>
      <c r="VW136" s="29"/>
      <c r="VX136" s="29"/>
      <c r="VY136" s="29"/>
      <c r="VZ136" s="29"/>
      <c r="WA136" s="29"/>
      <c r="WB136" s="29"/>
      <c r="WC136" s="29"/>
      <c r="WD136" s="29"/>
      <c r="WE136" s="29"/>
      <c r="WF136" s="29"/>
      <c r="WG136" s="29"/>
      <c r="WH136" s="29"/>
      <c r="WI136" s="29"/>
      <c r="WJ136" s="29"/>
      <c r="WK136" s="29"/>
      <c r="WL136" s="29"/>
      <c r="WM136" s="29"/>
      <c r="WN136" s="29"/>
      <c r="WO136" s="29"/>
      <c r="WP136" s="29"/>
      <c r="WQ136" s="29"/>
      <c r="WR136" s="29"/>
      <c r="WS136" s="29"/>
      <c r="WT136" s="29"/>
      <c r="WU136" s="29"/>
      <c r="WV136" s="29"/>
      <c r="WW136" s="29"/>
      <c r="WX136" s="29"/>
      <c r="WY136" s="29"/>
      <c r="WZ136" s="29"/>
      <c r="XA136" s="29"/>
      <c r="XB136" s="29"/>
      <c r="XC136" s="29"/>
      <c r="XD136" s="29"/>
      <c r="XE136" s="29"/>
      <c r="XF136" s="29"/>
      <c r="XG136" s="29"/>
      <c r="XH136" s="29"/>
      <c r="XI136" s="29"/>
      <c r="XJ136" s="29"/>
      <c r="XK136" s="29"/>
      <c r="XL136" s="29"/>
      <c r="XM136" s="29"/>
      <c r="XN136" s="29"/>
      <c r="XO136" s="29"/>
      <c r="XP136" s="29"/>
      <c r="XQ136" s="29"/>
      <c r="XR136" s="29"/>
      <c r="XS136" s="29"/>
      <c r="XT136" s="29"/>
      <c r="XU136" s="29"/>
      <c r="XV136" s="29"/>
      <c r="XW136" s="29"/>
      <c r="XX136" s="29"/>
      <c r="XY136" s="29"/>
      <c r="XZ136" s="29"/>
      <c r="YA136" s="29"/>
      <c r="YB136" s="29"/>
      <c r="YC136" s="29"/>
      <c r="YD136" s="29"/>
      <c r="YE136" s="29"/>
      <c r="YF136" s="29"/>
      <c r="YG136" s="29"/>
      <c r="YH136" s="29"/>
      <c r="YI136" s="29"/>
      <c r="YJ136" s="29"/>
      <c r="YK136" s="29"/>
      <c r="YL136" s="29"/>
      <c r="YM136" s="29"/>
      <c r="YN136" s="29"/>
      <c r="YO136" s="29"/>
      <c r="YP136" s="29"/>
      <c r="YQ136" s="29"/>
      <c r="YR136" s="29"/>
      <c r="YS136" s="29"/>
      <c r="YT136" s="29"/>
      <c r="YU136" s="29"/>
      <c r="YV136" s="29"/>
      <c r="YW136" s="29"/>
      <c r="YX136" s="29"/>
      <c r="YY136" s="29"/>
      <c r="YZ136" s="29"/>
      <c r="ZA136" s="29"/>
      <c r="ZB136" s="29"/>
      <c r="ZC136" s="29"/>
      <c r="ZD136" s="29"/>
      <c r="ZE136" s="29"/>
      <c r="ZF136" s="29"/>
      <c r="ZG136" s="29"/>
      <c r="ZH136" s="29"/>
      <c r="ZI136" s="29"/>
      <c r="ZJ136" s="29"/>
      <c r="ZK136" s="29"/>
      <c r="ZL136" s="29"/>
      <c r="ZM136" s="29"/>
      <c r="ZN136" s="29"/>
      <c r="ZO136" s="29"/>
      <c r="ZP136" s="29"/>
      <c r="ZQ136" s="29"/>
      <c r="ZR136" s="29"/>
      <c r="ZS136" s="29"/>
      <c r="ZT136" s="29"/>
      <c r="ZU136" s="29"/>
      <c r="ZV136" s="29"/>
      <c r="ZW136" s="29"/>
      <c r="ZX136" s="29"/>
      <c r="ZY136" s="29"/>
      <c r="ZZ136" s="29"/>
      <c r="AAA136" s="29"/>
      <c r="AAB136" s="29"/>
      <c r="AAC136" s="29"/>
      <c r="AAD136" s="29"/>
      <c r="AAE136" s="29"/>
      <c r="AAF136" s="29"/>
      <c r="AAG136" s="29"/>
      <c r="AAH136" s="29"/>
      <c r="AAI136" s="29"/>
      <c r="AAJ136" s="29"/>
      <c r="AAK136" s="29"/>
      <c r="AAL136" s="29"/>
      <c r="AAM136" s="29"/>
      <c r="AAN136" s="29"/>
      <c r="AAO136" s="29"/>
      <c r="AAP136" s="29"/>
      <c r="AAQ136" s="29"/>
      <c r="AAR136" s="29"/>
      <c r="AAS136" s="29"/>
      <c r="AAT136" s="29"/>
      <c r="AAU136" s="29"/>
      <c r="AAV136" s="29"/>
      <c r="AAW136" s="29"/>
      <c r="AAX136" s="29"/>
      <c r="AAY136" s="29"/>
      <c r="AAZ136" s="29"/>
      <c r="ABA136" s="29"/>
      <c r="ABB136" s="29"/>
      <c r="ABC136" s="29"/>
      <c r="ABD136" s="29"/>
      <c r="ABE136" s="29"/>
      <c r="ABF136" s="29"/>
      <c r="ABG136" s="29"/>
      <c r="ABH136" s="29"/>
      <c r="ABI136" s="29"/>
      <c r="ABJ136" s="29"/>
      <c r="ABK136" s="29"/>
      <c r="ABL136" s="29"/>
      <c r="ABM136" s="29"/>
      <c r="ABN136" s="29"/>
      <c r="ABO136" s="29"/>
      <c r="ABP136" s="29"/>
      <c r="ABQ136" s="29"/>
      <c r="ABR136" s="29"/>
      <c r="ABS136" s="29"/>
      <c r="ABT136" s="29"/>
      <c r="ABU136" s="29"/>
      <c r="ABV136" s="29"/>
      <c r="ABW136" s="29"/>
      <c r="ABX136" s="29"/>
      <c r="ABY136" s="29"/>
      <c r="ABZ136" s="29"/>
      <c r="ACA136" s="29"/>
      <c r="ACB136" s="29"/>
      <c r="ACC136" s="29"/>
      <c r="ACD136" s="29"/>
      <c r="ACE136" s="29"/>
      <c r="ACF136" s="29"/>
      <c r="ACG136" s="29"/>
      <c r="ACH136" s="29"/>
      <c r="ACI136" s="29"/>
      <c r="ACJ136" s="29"/>
      <c r="ACK136" s="29"/>
      <c r="ACL136" s="29"/>
      <c r="ACM136" s="29"/>
      <c r="ACN136" s="29"/>
      <c r="ACO136" s="29"/>
      <c r="ACP136" s="29"/>
      <c r="ACQ136" s="29"/>
      <c r="ACR136" s="29"/>
      <c r="ACS136" s="29"/>
      <c r="ACT136" s="29"/>
      <c r="ACU136" s="29"/>
      <c r="ACV136" s="29"/>
      <c r="ACW136" s="29"/>
      <c r="ACX136" s="29"/>
      <c r="ACY136" s="29"/>
      <c r="ACZ136" s="29"/>
      <c r="ADA136" s="29"/>
      <c r="ADB136" s="29"/>
      <c r="ADC136" s="29"/>
      <c r="ADD136" s="29"/>
      <c r="ADE136" s="29"/>
      <c r="ADF136" s="29"/>
      <c r="ADG136" s="29"/>
      <c r="ADH136" s="29"/>
      <c r="ADI136" s="29"/>
      <c r="ADJ136" s="29"/>
      <c r="ADK136" s="29"/>
      <c r="ADL136" s="29"/>
      <c r="ADM136" s="29"/>
      <c r="ADN136" s="29"/>
      <c r="ADO136" s="29"/>
      <c r="ADP136" s="29"/>
      <c r="ADQ136" s="29"/>
      <c r="ADR136" s="29"/>
      <c r="ADS136" s="29"/>
      <c r="ADT136" s="29"/>
      <c r="ADU136" s="29"/>
      <c r="ADV136" s="29"/>
      <c r="ADW136" s="29"/>
      <c r="ADX136" s="29"/>
      <c r="ADY136" s="29"/>
      <c r="ADZ136" s="29"/>
      <c r="AEA136" s="29"/>
      <c r="AEB136" s="29"/>
      <c r="AEC136" s="29"/>
      <c r="AED136" s="29"/>
      <c r="AEE136" s="29"/>
      <c r="AEF136" s="29"/>
      <c r="AEG136" s="29"/>
      <c r="AEH136" s="29"/>
      <c r="AEI136" s="29"/>
      <c r="AEJ136" s="29"/>
      <c r="AEK136" s="29"/>
      <c r="AEL136" s="29"/>
      <c r="AEM136" s="29"/>
      <c r="AEN136" s="29"/>
      <c r="AEO136" s="29"/>
      <c r="AEP136" s="29"/>
      <c r="AEQ136" s="29"/>
      <c r="AER136" s="29"/>
      <c r="AES136" s="29"/>
      <c r="AET136" s="29"/>
      <c r="AEU136" s="29"/>
      <c r="AEV136" s="29"/>
      <c r="AEW136" s="29"/>
      <c r="AEX136" s="29"/>
      <c r="AEY136" s="29"/>
      <c r="AEZ136" s="29"/>
      <c r="AFA136" s="29"/>
      <c r="AFB136" s="29"/>
      <c r="AFC136" s="29"/>
      <c r="AFD136" s="29"/>
      <c r="AFE136" s="29"/>
      <c r="AFF136" s="29"/>
      <c r="AFG136" s="29"/>
      <c r="AFH136" s="29"/>
      <c r="AFI136" s="29"/>
      <c r="AFJ136" s="29"/>
      <c r="AFK136" s="29"/>
      <c r="AFL136" s="29"/>
      <c r="AFM136" s="29"/>
      <c r="AFN136" s="29"/>
      <c r="AFO136" s="29"/>
      <c r="AFP136" s="29"/>
      <c r="AFQ136" s="29"/>
      <c r="AFR136" s="29"/>
      <c r="AFS136" s="29"/>
      <c r="AFT136" s="29"/>
      <c r="AFU136" s="29"/>
      <c r="AFV136" s="29"/>
      <c r="AFW136" s="29"/>
      <c r="AFX136" s="29"/>
      <c r="AFY136" s="29"/>
      <c r="AFZ136" s="29"/>
      <c r="AGA136" s="29"/>
      <c r="AGB136" s="29"/>
      <c r="AGC136" s="29"/>
      <c r="AGD136" s="29"/>
      <c r="AGE136" s="29"/>
      <c r="AGF136" s="29"/>
      <c r="AGG136" s="29"/>
      <c r="AGH136" s="29"/>
      <c r="AGI136" s="29"/>
      <c r="AGJ136" s="29"/>
      <c r="AGK136" s="29"/>
      <c r="AGL136" s="29"/>
      <c r="AGM136" s="29"/>
      <c r="AGN136" s="29"/>
      <c r="AGO136" s="29"/>
      <c r="AGP136" s="29"/>
      <c r="AGQ136" s="29"/>
      <c r="AGR136" s="29"/>
      <c r="AGS136" s="29"/>
      <c r="AGT136" s="29"/>
      <c r="AGU136" s="29"/>
      <c r="AGV136" s="29"/>
      <c r="AGW136" s="29"/>
      <c r="AGX136" s="29"/>
      <c r="AGY136" s="29"/>
      <c r="AGZ136" s="29"/>
      <c r="AHA136" s="29"/>
      <c r="AHB136" s="29"/>
      <c r="AHC136" s="29"/>
      <c r="AHD136" s="29"/>
      <c r="AHE136" s="29"/>
      <c r="AHF136" s="29"/>
      <c r="AHG136" s="29"/>
      <c r="AHH136" s="29"/>
      <c r="AHI136" s="29"/>
      <c r="AHJ136" s="29"/>
      <c r="AHK136" s="29"/>
      <c r="AHL136" s="29"/>
      <c r="AHM136" s="29"/>
      <c r="AHN136" s="29"/>
      <c r="AHO136" s="29"/>
      <c r="AHP136" s="29"/>
      <c r="AHQ136" s="29"/>
      <c r="AHR136" s="29"/>
      <c r="AHS136" s="29"/>
      <c r="AHT136" s="29"/>
      <c r="AHU136" s="29"/>
      <c r="AHV136" s="29"/>
      <c r="AHW136" s="29"/>
      <c r="AHX136" s="29"/>
      <c r="AHY136" s="29"/>
      <c r="AHZ136" s="29"/>
      <c r="AIA136" s="29"/>
      <c r="AIB136" s="29"/>
      <c r="AIC136" s="29"/>
      <c r="AID136" s="29"/>
      <c r="AIE136" s="29"/>
      <c r="AIF136" s="29"/>
      <c r="AIG136" s="29"/>
      <c r="AIH136" s="29"/>
      <c r="AII136" s="29"/>
      <c r="AIJ136" s="29"/>
      <c r="AIK136" s="29"/>
      <c r="AIL136" s="29"/>
      <c r="AIM136" s="29"/>
      <c r="AIN136" s="29"/>
      <c r="AIO136" s="29"/>
      <c r="AIP136" s="29"/>
      <c r="AIQ136" s="29"/>
      <c r="AIR136" s="29"/>
      <c r="AIS136" s="29"/>
      <c r="AIT136" s="29"/>
      <c r="AIU136" s="29"/>
      <c r="AIV136" s="29"/>
      <c r="AIW136" s="29"/>
      <c r="AIX136" s="29"/>
      <c r="AIY136" s="29"/>
      <c r="AIZ136" s="29"/>
      <c r="AJA136" s="29"/>
      <c r="AJB136" s="29"/>
      <c r="AJC136" s="29"/>
      <c r="AJD136" s="29"/>
      <c r="AJE136" s="29"/>
      <c r="AJF136" s="29"/>
      <c r="AJG136" s="29"/>
      <c r="AJH136" s="29"/>
      <c r="AJI136" s="29"/>
      <c r="AJJ136" s="29"/>
      <c r="AJK136" s="29"/>
      <c r="AJL136" s="29"/>
      <c r="AJM136" s="29"/>
      <c r="AJN136" s="29"/>
      <c r="AJO136" s="29"/>
      <c r="AJP136" s="29"/>
      <c r="AJQ136" s="29"/>
      <c r="AJR136" s="29"/>
      <c r="AJS136" s="29"/>
      <c r="AJT136" s="29"/>
      <c r="AJU136" s="29"/>
      <c r="AJV136" s="29"/>
      <c r="AJW136" s="29"/>
      <c r="AJX136" s="29"/>
      <c r="AJY136" s="29"/>
      <c r="AJZ136" s="29"/>
      <c r="AKA136" s="29"/>
      <c r="AKB136" s="29"/>
      <c r="AKC136" s="29"/>
      <c r="AKD136" s="29"/>
      <c r="AKE136" s="29"/>
      <c r="AKF136" s="29"/>
      <c r="AKG136" s="29"/>
      <c r="AKH136" s="29"/>
      <c r="AKI136" s="29"/>
      <c r="AKJ136" s="29"/>
      <c r="AKK136" s="29"/>
      <c r="AKL136" s="29"/>
      <c r="AKM136" s="29"/>
      <c r="AKN136" s="29"/>
      <c r="AKO136" s="29"/>
      <c r="AKP136" s="29"/>
      <c r="AKQ136" s="29"/>
      <c r="AKR136" s="29"/>
      <c r="AKS136" s="29"/>
      <c r="AKT136" s="29"/>
      <c r="AKU136" s="29"/>
      <c r="AKV136" s="29"/>
      <c r="AKW136" s="29"/>
      <c r="AKX136" s="29"/>
      <c r="AKY136" s="29"/>
      <c r="AKZ136" s="29"/>
      <c r="ALA136" s="29"/>
      <c r="ALB136" s="29"/>
      <c r="ALC136" s="29"/>
      <c r="ALD136" s="29"/>
      <c r="ALE136" s="29"/>
      <c r="ALF136" s="29"/>
      <c r="ALG136" s="29"/>
      <c r="ALH136" s="29"/>
      <c r="ALI136" s="29"/>
      <c r="ALJ136" s="29"/>
      <c r="ALK136" s="29"/>
      <c r="ALL136" s="29"/>
      <c r="ALM136" s="29"/>
      <c r="ALN136" s="29"/>
      <c r="ALO136" s="29"/>
      <c r="ALP136" s="29"/>
      <c r="ALQ136" s="29"/>
      <c r="ALR136" s="29"/>
      <c r="ALS136" s="29"/>
      <c r="ALT136" s="29"/>
      <c r="ALU136" s="29"/>
      <c r="ALV136" s="29"/>
      <c r="ALW136" s="29"/>
      <c r="ALX136" s="29"/>
      <c r="ALY136" s="29"/>
      <c r="ALZ136" s="29"/>
      <c r="AMA136" s="29"/>
      <c r="AMB136" s="29"/>
      <c r="AMC136" s="29"/>
      <c r="AMD136" s="29"/>
      <c r="AME136" s="29"/>
      <c r="AMF136" s="29"/>
      <c r="AMG136" s="29"/>
      <c r="AMH136" s="29"/>
      <c r="AMI136" s="29"/>
      <c r="AMJ136" s="29"/>
      <c r="AMK136" s="29"/>
    </row>
    <row r="137" spans="1:1025" s="30" customFormat="1" ht="19.5" customHeight="1">
      <c r="A137" s="322"/>
      <c r="B137" s="292"/>
      <c r="C137" s="292"/>
      <c r="D137" s="323" t="s">
        <v>138</v>
      </c>
      <c r="E137" s="323"/>
      <c r="F137" s="169">
        <f>IF(E8=1,0.076,IF(E8=2,0.03,IF(E8=3,I137,IF(E8=4,I137,¨RT Indefinido¨))))</f>
        <v>7.5999999999999998E-2</v>
      </c>
      <c r="G137" s="209">
        <f>ROUND(($G$134/(1-$F$135))*F137,2)</f>
        <v>587.1</v>
      </c>
      <c r="H137" s="212" t="s">
        <v>138</v>
      </c>
      <c r="I137" s="213">
        <v>0</v>
      </c>
      <c r="J137" s="12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  <c r="TK137" s="29"/>
      <c r="TL137" s="29"/>
      <c r="TM137" s="29"/>
      <c r="TN137" s="29"/>
      <c r="TO137" s="29"/>
      <c r="TP137" s="29"/>
      <c r="TQ137" s="29"/>
      <c r="TR137" s="29"/>
      <c r="TS137" s="29"/>
      <c r="TT137" s="29"/>
      <c r="TU137" s="29"/>
      <c r="TV137" s="29"/>
      <c r="TW137" s="29"/>
      <c r="TX137" s="29"/>
      <c r="TY137" s="29"/>
      <c r="TZ137" s="29"/>
      <c r="UA137" s="29"/>
      <c r="UB137" s="29"/>
      <c r="UC137" s="29"/>
      <c r="UD137" s="29"/>
      <c r="UE137" s="29"/>
      <c r="UF137" s="29"/>
      <c r="UG137" s="29"/>
      <c r="UH137" s="29"/>
      <c r="UI137" s="29"/>
      <c r="UJ137" s="29"/>
      <c r="UK137" s="29"/>
      <c r="UL137" s="29"/>
      <c r="UM137" s="29"/>
      <c r="UN137" s="29"/>
      <c r="UO137" s="29"/>
      <c r="UP137" s="29"/>
      <c r="UQ137" s="29"/>
      <c r="UR137" s="29"/>
      <c r="US137" s="29"/>
      <c r="UT137" s="29"/>
      <c r="UU137" s="29"/>
      <c r="UV137" s="29"/>
      <c r="UW137" s="29"/>
      <c r="UX137" s="29"/>
      <c r="UY137" s="29"/>
      <c r="UZ137" s="29"/>
      <c r="VA137" s="29"/>
      <c r="VB137" s="29"/>
      <c r="VC137" s="29"/>
      <c r="VD137" s="29"/>
      <c r="VE137" s="29"/>
      <c r="VF137" s="29"/>
      <c r="VG137" s="29"/>
      <c r="VH137" s="29"/>
      <c r="VI137" s="29"/>
      <c r="VJ137" s="29"/>
      <c r="VK137" s="29"/>
      <c r="VL137" s="29"/>
      <c r="VM137" s="29"/>
      <c r="VN137" s="29"/>
      <c r="VO137" s="29"/>
      <c r="VP137" s="29"/>
      <c r="VQ137" s="29"/>
      <c r="VR137" s="29"/>
      <c r="VS137" s="29"/>
      <c r="VT137" s="29"/>
      <c r="VU137" s="29"/>
      <c r="VV137" s="29"/>
      <c r="VW137" s="29"/>
      <c r="VX137" s="29"/>
      <c r="VY137" s="29"/>
      <c r="VZ137" s="29"/>
      <c r="WA137" s="29"/>
      <c r="WB137" s="29"/>
      <c r="WC137" s="29"/>
      <c r="WD137" s="29"/>
      <c r="WE137" s="29"/>
      <c r="WF137" s="29"/>
      <c r="WG137" s="29"/>
      <c r="WH137" s="29"/>
      <c r="WI137" s="29"/>
      <c r="WJ137" s="29"/>
      <c r="WK137" s="29"/>
      <c r="WL137" s="29"/>
      <c r="WM137" s="29"/>
      <c r="WN137" s="29"/>
      <c r="WO137" s="29"/>
      <c r="WP137" s="29"/>
      <c r="WQ137" s="29"/>
      <c r="WR137" s="29"/>
      <c r="WS137" s="29"/>
      <c r="WT137" s="29"/>
      <c r="WU137" s="29"/>
      <c r="WV137" s="29"/>
      <c r="WW137" s="29"/>
      <c r="WX137" s="29"/>
      <c r="WY137" s="29"/>
      <c r="WZ137" s="29"/>
      <c r="XA137" s="29"/>
      <c r="XB137" s="29"/>
      <c r="XC137" s="29"/>
      <c r="XD137" s="29"/>
      <c r="XE137" s="29"/>
      <c r="XF137" s="29"/>
      <c r="XG137" s="29"/>
      <c r="XH137" s="29"/>
      <c r="XI137" s="29"/>
      <c r="XJ137" s="29"/>
      <c r="XK137" s="29"/>
      <c r="XL137" s="29"/>
      <c r="XM137" s="29"/>
      <c r="XN137" s="29"/>
      <c r="XO137" s="29"/>
      <c r="XP137" s="29"/>
      <c r="XQ137" s="29"/>
      <c r="XR137" s="29"/>
      <c r="XS137" s="29"/>
      <c r="XT137" s="29"/>
      <c r="XU137" s="29"/>
      <c r="XV137" s="29"/>
      <c r="XW137" s="29"/>
      <c r="XX137" s="29"/>
      <c r="XY137" s="29"/>
      <c r="XZ137" s="29"/>
      <c r="YA137" s="29"/>
      <c r="YB137" s="29"/>
      <c r="YC137" s="29"/>
      <c r="YD137" s="29"/>
      <c r="YE137" s="29"/>
      <c r="YF137" s="29"/>
      <c r="YG137" s="29"/>
      <c r="YH137" s="29"/>
      <c r="YI137" s="29"/>
      <c r="YJ137" s="29"/>
      <c r="YK137" s="29"/>
      <c r="YL137" s="29"/>
      <c r="YM137" s="29"/>
      <c r="YN137" s="29"/>
      <c r="YO137" s="29"/>
      <c r="YP137" s="29"/>
      <c r="YQ137" s="29"/>
      <c r="YR137" s="29"/>
      <c r="YS137" s="29"/>
      <c r="YT137" s="29"/>
      <c r="YU137" s="29"/>
      <c r="YV137" s="29"/>
      <c r="YW137" s="29"/>
      <c r="YX137" s="29"/>
      <c r="YY137" s="29"/>
      <c r="YZ137" s="29"/>
      <c r="ZA137" s="29"/>
      <c r="ZB137" s="29"/>
      <c r="ZC137" s="29"/>
      <c r="ZD137" s="29"/>
      <c r="ZE137" s="29"/>
      <c r="ZF137" s="29"/>
      <c r="ZG137" s="29"/>
      <c r="ZH137" s="29"/>
      <c r="ZI137" s="29"/>
      <c r="ZJ137" s="29"/>
      <c r="ZK137" s="29"/>
      <c r="ZL137" s="29"/>
      <c r="ZM137" s="29"/>
      <c r="ZN137" s="29"/>
      <c r="ZO137" s="29"/>
      <c r="ZP137" s="29"/>
      <c r="ZQ137" s="29"/>
      <c r="ZR137" s="29"/>
      <c r="ZS137" s="29"/>
      <c r="ZT137" s="29"/>
      <c r="ZU137" s="29"/>
      <c r="ZV137" s="29"/>
      <c r="ZW137" s="29"/>
      <c r="ZX137" s="29"/>
      <c r="ZY137" s="29"/>
      <c r="ZZ137" s="29"/>
      <c r="AAA137" s="29"/>
      <c r="AAB137" s="29"/>
      <c r="AAC137" s="29"/>
      <c r="AAD137" s="29"/>
      <c r="AAE137" s="29"/>
      <c r="AAF137" s="29"/>
      <c r="AAG137" s="29"/>
      <c r="AAH137" s="29"/>
      <c r="AAI137" s="29"/>
      <c r="AAJ137" s="29"/>
      <c r="AAK137" s="29"/>
      <c r="AAL137" s="29"/>
      <c r="AAM137" s="29"/>
      <c r="AAN137" s="29"/>
      <c r="AAO137" s="29"/>
      <c r="AAP137" s="29"/>
      <c r="AAQ137" s="29"/>
      <c r="AAR137" s="29"/>
      <c r="AAS137" s="29"/>
      <c r="AAT137" s="29"/>
      <c r="AAU137" s="29"/>
      <c r="AAV137" s="29"/>
      <c r="AAW137" s="29"/>
      <c r="AAX137" s="29"/>
      <c r="AAY137" s="29"/>
      <c r="AAZ137" s="29"/>
      <c r="ABA137" s="29"/>
      <c r="ABB137" s="29"/>
      <c r="ABC137" s="29"/>
      <c r="ABD137" s="29"/>
      <c r="ABE137" s="29"/>
      <c r="ABF137" s="29"/>
      <c r="ABG137" s="29"/>
      <c r="ABH137" s="29"/>
      <c r="ABI137" s="29"/>
      <c r="ABJ137" s="29"/>
      <c r="ABK137" s="29"/>
      <c r="ABL137" s="29"/>
      <c r="ABM137" s="29"/>
      <c r="ABN137" s="29"/>
      <c r="ABO137" s="29"/>
      <c r="ABP137" s="29"/>
      <c r="ABQ137" s="29"/>
      <c r="ABR137" s="29"/>
      <c r="ABS137" s="29"/>
      <c r="ABT137" s="29"/>
      <c r="ABU137" s="29"/>
      <c r="ABV137" s="29"/>
      <c r="ABW137" s="29"/>
      <c r="ABX137" s="29"/>
      <c r="ABY137" s="29"/>
      <c r="ABZ137" s="29"/>
      <c r="ACA137" s="29"/>
      <c r="ACB137" s="29"/>
      <c r="ACC137" s="29"/>
      <c r="ACD137" s="29"/>
      <c r="ACE137" s="29"/>
      <c r="ACF137" s="29"/>
      <c r="ACG137" s="29"/>
      <c r="ACH137" s="29"/>
      <c r="ACI137" s="29"/>
      <c r="ACJ137" s="29"/>
      <c r="ACK137" s="29"/>
      <c r="ACL137" s="29"/>
      <c r="ACM137" s="29"/>
      <c r="ACN137" s="29"/>
      <c r="ACO137" s="29"/>
      <c r="ACP137" s="29"/>
      <c r="ACQ137" s="29"/>
      <c r="ACR137" s="29"/>
      <c r="ACS137" s="29"/>
      <c r="ACT137" s="29"/>
      <c r="ACU137" s="29"/>
      <c r="ACV137" s="29"/>
      <c r="ACW137" s="29"/>
      <c r="ACX137" s="29"/>
      <c r="ACY137" s="29"/>
      <c r="ACZ137" s="29"/>
      <c r="ADA137" s="29"/>
      <c r="ADB137" s="29"/>
      <c r="ADC137" s="29"/>
      <c r="ADD137" s="29"/>
      <c r="ADE137" s="29"/>
      <c r="ADF137" s="29"/>
      <c r="ADG137" s="29"/>
      <c r="ADH137" s="29"/>
      <c r="ADI137" s="29"/>
      <c r="ADJ137" s="29"/>
      <c r="ADK137" s="29"/>
      <c r="ADL137" s="29"/>
      <c r="ADM137" s="29"/>
      <c r="ADN137" s="29"/>
      <c r="ADO137" s="29"/>
      <c r="ADP137" s="29"/>
      <c r="ADQ137" s="29"/>
      <c r="ADR137" s="29"/>
      <c r="ADS137" s="29"/>
      <c r="ADT137" s="29"/>
      <c r="ADU137" s="29"/>
      <c r="ADV137" s="29"/>
      <c r="ADW137" s="29"/>
      <c r="ADX137" s="29"/>
      <c r="ADY137" s="29"/>
      <c r="ADZ137" s="29"/>
      <c r="AEA137" s="29"/>
      <c r="AEB137" s="29"/>
      <c r="AEC137" s="29"/>
      <c r="AED137" s="29"/>
      <c r="AEE137" s="29"/>
      <c r="AEF137" s="29"/>
      <c r="AEG137" s="29"/>
      <c r="AEH137" s="29"/>
      <c r="AEI137" s="29"/>
      <c r="AEJ137" s="29"/>
      <c r="AEK137" s="29"/>
      <c r="AEL137" s="29"/>
      <c r="AEM137" s="29"/>
      <c r="AEN137" s="29"/>
      <c r="AEO137" s="29"/>
      <c r="AEP137" s="29"/>
      <c r="AEQ137" s="29"/>
      <c r="AER137" s="29"/>
      <c r="AES137" s="29"/>
      <c r="AET137" s="29"/>
      <c r="AEU137" s="29"/>
      <c r="AEV137" s="29"/>
      <c r="AEW137" s="29"/>
      <c r="AEX137" s="29"/>
      <c r="AEY137" s="29"/>
      <c r="AEZ137" s="29"/>
      <c r="AFA137" s="29"/>
      <c r="AFB137" s="29"/>
      <c r="AFC137" s="29"/>
      <c r="AFD137" s="29"/>
      <c r="AFE137" s="29"/>
      <c r="AFF137" s="29"/>
      <c r="AFG137" s="29"/>
      <c r="AFH137" s="29"/>
      <c r="AFI137" s="29"/>
      <c r="AFJ137" s="29"/>
      <c r="AFK137" s="29"/>
      <c r="AFL137" s="29"/>
      <c r="AFM137" s="29"/>
      <c r="AFN137" s="29"/>
      <c r="AFO137" s="29"/>
      <c r="AFP137" s="29"/>
      <c r="AFQ137" s="29"/>
      <c r="AFR137" s="29"/>
      <c r="AFS137" s="29"/>
      <c r="AFT137" s="29"/>
      <c r="AFU137" s="29"/>
      <c r="AFV137" s="29"/>
      <c r="AFW137" s="29"/>
      <c r="AFX137" s="29"/>
      <c r="AFY137" s="29"/>
      <c r="AFZ137" s="29"/>
      <c r="AGA137" s="29"/>
      <c r="AGB137" s="29"/>
      <c r="AGC137" s="29"/>
      <c r="AGD137" s="29"/>
      <c r="AGE137" s="29"/>
      <c r="AGF137" s="29"/>
      <c r="AGG137" s="29"/>
      <c r="AGH137" s="29"/>
      <c r="AGI137" s="29"/>
      <c r="AGJ137" s="29"/>
      <c r="AGK137" s="29"/>
      <c r="AGL137" s="29"/>
      <c r="AGM137" s="29"/>
      <c r="AGN137" s="29"/>
      <c r="AGO137" s="29"/>
      <c r="AGP137" s="29"/>
      <c r="AGQ137" s="29"/>
      <c r="AGR137" s="29"/>
      <c r="AGS137" s="29"/>
      <c r="AGT137" s="29"/>
      <c r="AGU137" s="29"/>
      <c r="AGV137" s="29"/>
      <c r="AGW137" s="29"/>
      <c r="AGX137" s="29"/>
      <c r="AGY137" s="29"/>
      <c r="AGZ137" s="29"/>
      <c r="AHA137" s="29"/>
      <c r="AHB137" s="29"/>
      <c r="AHC137" s="29"/>
      <c r="AHD137" s="29"/>
      <c r="AHE137" s="29"/>
      <c r="AHF137" s="29"/>
      <c r="AHG137" s="29"/>
      <c r="AHH137" s="29"/>
      <c r="AHI137" s="29"/>
      <c r="AHJ137" s="29"/>
      <c r="AHK137" s="29"/>
      <c r="AHL137" s="29"/>
      <c r="AHM137" s="29"/>
      <c r="AHN137" s="29"/>
      <c r="AHO137" s="29"/>
      <c r="AHP137" s="29"/>
      <c r="AHQ137" s="29"/>
      <c r="AHR137" s="29"/>
      <c r="AHS137" s="29"/>
      <c r="AHT137" s="29"/>
      <c r="AHU137" s="29"/>
      <c r="AHV137" s="29"/>
      <c r="AHW137" s="29"/>
      <c r="AHX137" s="29"/>
      <c r="AHY137" s="29"/>
      <c r="AHZ137" s="29"/>
      <c r="AIA137" s="29"/>
      <c r="AIB137" s="29"/>
      <c r="AIC137" s="29"/>
      <c r="AID137" s="29"/>
      <c r="AIE137" s="29"/>
      <c r="AIF137" s="29"/>
      <c r="AIG137" s="29"/>
      <c r="AIH137" s="29"/>
      <c r="AII137" s="29"/>
      <c r="AIJ137" s="29"/>
      <c r="AIK137" s="29"/>
      <c r="AIL137" s="29"/>
      <c r="AIM137" s="29"/>
      <c r="AIN137" s="29"/>
      <c r="AIO137" s="29"/>
      <c r="AIP137" s="29"/>
      <c r="AIQ137" s="29"/>
      <c r="AIR137" s="29"/>
      <c r="AIS137" s="29"/>
      <c r="AIT137" s="29"/>
      <c r="AIU137" s="29"/>
      <c r="AIV137" s="29"/>
      <c r="AIW137" s="29"/>
      <c r="AIX137" s="29"/>
      <c r="AIY137" s="29"/>
      <c r="AIZ137" s="29"/>
      <c r="AJA137" s="29"/>
      <c r="AJB137" s="29"/>
      <c r="AJC137" s="29"/>
      <c r="AJD137" s="29"/>
      <c r="AJE137" s="29"/>
      <c r="AJF137" s="29"/>
      <c r="AJG137" s="29"/>
      <c r="AJH137" s="29"/>
      <c r="AJI137" s="29"/>
      <c r="AJJ137" s="29"/>
      <c r="AJK137" s="29"/>
      <c r="AJL137" s="29"/>
      <c r="AJM137" s="29"/>
      <c r="AJN137" s="29"/>
      <c r="AJO137" s="29"/>
      <c r="AJP137" s="29"/>
      <c r="AJQ137" s="29"/>
      <c r="AJR137" s="29"/>
      <c r="AJS137" s="29"/>
      <c r="AJT137" s="29"/>
      <c r="AJU137" s="29"/>
      <c r="AJV137" s="29"/>
      <c r="AJW137" s="29"/>
      <c r="AJX137" s="29"/>
      <c r="AJY137" s="29"/>
      <c r="AJZ137" s="29"/>
      <c r="AKA137" s="29"/>
      <c r="AKB137" s="29"/>
      <c r="AKC137" s="29"/>
      <c r="AKD137" s="29"/>
      <c r="AKE137" s="29"/>
      <c r="AKF137" s="29"/>
      <c r="AKG137" s="29"/>
      <c r="AKH137" s="29"/>
      <c r="AKI137" s="29"/>
      <c r="AKJ137" s="29"/>
      <c r="AKK137" s="29"/>
      <c r="AKL137" s="29"/>
      <c r="AKM137" s="29"/>
      <c r="AKN137" s="29"/>
      <c r="AKO137" s="29"/>
      <c r="AKP137" s="29"/>
      <c r="AKQ137" s="29"/>
      <c r="AKR137" s="29"/>
      <c r="AKS137" s="29"/>
      <c r="AKT137" s="29"/>
      <c r="AKU137" s="29"/>
      <c r="AKV137" s="29"/>
      <c r="AKW137" s="29"/>
      <c r="AKX137" s="29"/>
      <c r="AKY137" s="29"/>
      <c r="AKZ137" s="29"/>
      <c r="ALA137" s="29"/>
      <c r="ALB137" s="29"/>
      <c r="ALC137" s="29"/>
      <c r="ALD137" s="29"/>
      <c r="ALE137" s="29"/>
      <c r="ALF137" s="29"/>
      <c r="ALG137" s="29"/>
      <c r="ALH137" s="29"/>
      <c r="ALI137" s="29"/>
      <c r="ALJ137" s="29"/>
      <c r="ALK137" s="29"/>
      <c r="ALL137" s="29"/>
      <c r="ALM137" s="29"/>
      <c r="ALN137" s="29"/>
      <c r="ALO137" s="29"/>
      <c r="ALP137" s="29"/>
      <c r="ALQ137" s="29"/>
      <c r="ALR137" s="29"/>
      <c r="ALS137" s="29"/>
      <c r="ALT137" s="29"/>
      <c r="ALU137" s="29"/>
      <c r="ALV137" s="29"/>
      <c r="ALW137" s="29"/>
      <c r="ALX137" s="29"/>
      <c r="ALY137" s="29"/>
      <c r="ALZ137" s="29"/>
      <c r="AMA137" s="29"/>
      <c r="AMB137" s="29"/>
      <c r="AMC137" s="29"/>
      <c r="AMD137" s="29"/>
      <c r="AME137" s="29"/>
      <c r="AMF137" s="29"/>
      <c r="AMG137" s="29"/>
      <c r="AMH137" s="29"/>
      <c r="AMI137" s="29"/>
      <c r="AMJ137" s="29"/>
      <c r="AMK137" s="29"/>
    </row>
    <row r="138" spans="1:1025" s="30" customFormat="1" ht="19.5" customHeight="1">
      <c r="A138" s="56" t="s">
        <v>141</v>
      </c>
      <c r="B138" s="292" t="s">
        <v>144</v>
      </c>
      <c r="C138" s="292"/>
      <c r="D138" s="297" t="s">
        <v>146</v>
      </c>
      <c r="E138" s="298"/>
      <c r="F138" s="169">
        <v>0</v>
      </c>
      <c r="G138" s="209">
        <v>0</v>
      </c>
      <c r="H138" s="212" t="s">
        <v>30</v>
      </c>
      <c r="I138" s="213">
        <v>0</v>
      </c>
      <c r="J138" s="12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  <c r="TK138" s="29"/>
      <c r="TL138" s="29"/>
      <c r="TM138" s="29"/>
      <c r="TN138" s="29"/>
      <c r="TO138" s="29"/>
      <c r="TP138" s="29"/>
      <c r="TQ138" s="29"/>
      <c r="TR138" s="29"/>
      <c r="TS138" s="29"/>
      <c r="TT138" s="29"/>
      <c r="TU138" s="29"/>
      <c r="TV138" s="29"/>
      <c r="TW138" s="29"/>
      <c r="TX138" s="29"/>
      <c r="TY138" s="29"/>
      <c r="TZ138" s="29"/>
      <c r="UA138" s="29"/>
      <c r="UB138" s="29"/>
      <c r="UC138" s="29"/>
      <c r="UD138" s="29"/>
      <c r="UE138" s="29"/>
      <c r="UF138" s="29"/>
      <c r="UG138" s="29"/>
      <c r="UH138" s="29"/>
      <c r="UI138" s="29"/>
      <c r="UJ138" s="29"/>
      <c r="UK138" s="29"/>
      <c r="UL138" s="29"/>
      <c r="UM138" s="29"/>
      <c r="UN138" s="29"/>
      <c r="UO138" s="29"/>
      <c r="UP138" s="29"/>
      <c r="UQ138" s="29"/>
      <c r="UR138" s="29"/>
      <c r="US138" s="29"/>
      <c r="UT138" s="29"/>
      <c r="UU138" s="29"/>
      <c r="UV138" s="29"/>
      <c r="UW138" s="29"/>
      <c r="UX138" s="29"/>
      <c r="UY138" s="29"/>
      <c r="UZ138" s="29"/>
      <c r="VA138" s="29"/>
      <c r="VB138" s="29"/>
      <c r="VC138" s="29"/>
      <c r="VD138" s="29"/>
      <c r="VE138" s="29"/>
      <c r="VF138" s="29"/>
      <c r="VG138" s="29"/>
      <c r="VH138" s="29"/>
      <c r="VI138" s="29"/>
      <c r="VJ138" s="29"/>
      <c r="VK138" s="29"/>
      <c r="VL138" s="29"/>
      <c r="VM138" s="29"/>
      <c r="VN138" s="29"/>
      <c r="VO138" s="29"/>
      <c r="VP138" s="29"/>
      <c r="VQ138" s="29"/>
      <c r="VR138" s="29"/>
      <c r="VS138" s="29"/>
      <c r="VT138" s="29"/>
      <c r="VU138" s="29"/>
      <c r="VV138" s="29"/>
      <c r="VW138" s="29"/>
      <c r="VX138" s="29"/>
      <c r="VY138" s="29"/>
      <c r="VZ138" s="29"/>
      <c r="WA138" s="29"/>
      <c r="WB138" s="29"/>
      <c r="WC138" s="29"/>
      <c r="WD138" s="29"/>
      <c r="WE138" s="29"/>
      <c r="WF138" s="29"/>
      <c r="WG138" s="29"/>
      <c r="WH138" s="29"/>
      <c r="WI138" s="29"/>
      <c r="WJ138" s="29"/>
      <c r="WK138" s="29"/>
      <c r="WL138" s="29"/>
      <c r="WM138" s="29"/>
      <c r="WN138" s="29"/>
      <c r="WO138" s="29"/>
      <c r="WP138" s="29"/>
      <c r="WQ138" s="29"/>
      <c r="WR138" s="29"/>
      <c r="WS138" s="29"/>
      <c r="WT138" s="29"/>
      <c r="WU138" s="29"/>
      <c r="WV138" s="29"/>
      <c r="WW138" s="29"/>
      <c r="WX138" s="29"/>
      <c r="WY138" s="29"/>
      <c r="WZ138" s="29"/>
      <c r="XA138" s="29"/>
      <c r="XB138" s="29"/>
      <c r="XC138" s="29"/>
      <c r="XD138" s="29"/>
      <c r="XE138" s="29"/>
      <c r="XF138" s="29"/>
      <c r="XG138" s="29"/>
      <c r="XH138" s="29"/>
      <c r="XI138" s="29"/>
      <c r="XJ138" s="29"/>
      <c r="XK138" s="29"/>
      <c r="XL138" s="29"/>
      <c r="XM138" s="29"/>
      <c r="XN138" s="29"/>
      <c r="XO138" s="29"/>
      <c r="XP138" s="29"/>
      <c r="XQ138" s="29"/>
      <c r="XR138" s="29"/>
      <c r="XS138" s="29"/>
      <c r="XT138" s="29"/>
      <c r="XU138" s="29"/>
      <c r="XV138" s="29"/>
      <c r="XW138" s="29"/>
      <c r="XX138" s="29"/>
      <c r="XY138" s="29"/>
      <c r="XZ138" s="29"/>
      <c r="YA138" s="29"/>
      <c r="YB138" s="29"/>
      <c r="YC138" s="29"/>
      <c r="YD138" s="29"/>
      <c r="YE138" s="29"/>
      <c r="YF138" s="29"/>
      <c r="YG138" s="29"/>
      <c r="YH138" s="29"/>
      <c r="YI138" s="29"/>
      <c r="YJ138" s="29"/>
      <c r="YK138" s="29"/>
      <c r="YL138" s="29"/>
      <c r="YM138" s="29"/>
      <c r="YN138" s="29"/>
      <c r="YO138" s="29"/>
      <c r="YP138" s="29"/>
      <c r="YQ138" s="29"/>
      <c r="YR138" s="29"/>
      <c r="YS138" s="29"/>
      <c r="YT138" s="29"/>
      <c r="YU138" s="29"/>
      <c r="YV138" s="29"/>
      <c r="YW138" s="29"/>
      <c r="YX138" s="29"/>
      <c r="YY138" s="29"/>
      <c r="YZ138" s="29"/>
      <c r="ZA138" s="29"/>
      <c r="ZB138" s="29"/>
      <c r="ZC138" s="29"/>
      <c r="ZD138" s="29"/>
      <c r="ZE138" s="29"/>
      <c r="ZF138" s="29"/>
      <c r="ZG138" s="29"/>
      <c r="ZH138" s="29"/>
      <c r="ZI138" s="29"/>
      <c r="ZJ138" s="29"/>
      <c r="ZK138" s="29"/>
      <c r="ZL138" s="29"/>
      <c r="ZM138" s="29"/>
      <c r="ZN138" s="29"/>
      <c r="ZO138" s="29"/>
      <c r="ZP138" s="29"/>
      <c r="ZQ138" s="29"/>
      <c r="ZR138" s="29"/>
      <c r="ZS138" s="29"/>
      <c r="ZT138" s="29"/>
      <c r="ZU138" s="29"/>
      <c r="ZV138" s="29"/>
      <c r="ZW138" s="29"/>
      <c r="ZX138" s="29"/>
      <c r="ZY138" s="29"/>
      <c r="ZZ138" s="29"/>
      <c r="AAA138" s="29"/>
      <c r="AAB138" s="29"/>
      <c r="AAC138" s="29"/>
      <c r="AAD138" s="29"/>
      <c r="AAE138" s="29"/>
      <c r="AAF138" s="29"/>
      <c r="AAG138" s="29"/>
      <c r="AAH138" s="29"/>
      <c r="AAI138" s="29"/>
      <c r="AAJ138" s="29"/>
      <c r="AAK138" s="29"/>
      <c r="AAL138" s="29"/>
      <c r="AAM138" s="29"/>
      <c r="AAN138" s="29"/>
      <c r="AAO138" s="29"/>
      <c r="AAP138" s="29"/>
      <c r="AAQ138" s="29"/>
      <c r="AAR138" s="29"/>
      <c r="AAS138" s="29"/>
      <c r="AAT138" s="29"/>
      <c r="AAU138" s="29"/>
      <c r="AAV138" s="29"/>
      <c r="AAW138" s="29"/>
      <c r="AAX138" s="29"/>
      <c r="AAY138" s="29"/>
      <c r="AAZ138" s="29"/>
      <c r="ABA138" s="29"/>
      <c r="ABB138" s="29"/>
      <c r="ABC138" s="29"/>
      <c r="ABD138" s="29"/>
      <c r="ABE138" s="29"/>
      <c r="ABF138" s="29"/>
      <c r="ABG138" s="29"/>
      <c r="ABH138" s="29"/>
      <c r="ABI138" s="29"/>
      <c r="ABJ138" s="29"/>
      <c r="ABK138" s="29"/>
      <c r="ABL138" s="29"/>
      <c r="ABM138" s="29"/>
      <c r="ABN138" s="29"/>
      <c r="ABO138" s="29"/>
      <c r="ABP138" s="29"/>
      <c r="ABQ138" s="29"/>
      <c r="ABR138" s="29"/>
      <c r="ABS138" s="29"/>
      <c r="ABT138" s="29"/>
      <c r="ABU138" s="29"/>
      <c r="ABV138" s="29"/>
      <c r="ABW138" s="29"/>
      <c r="ABX138" s="29"/>
      <c r="ABY138" s="29"/>
      <c r="ABZ138" s="29"/>
      <c r="ACA138" s="29"/>
      <c r="ACB138" s="29"/>
      <c r="ACC138" s="29"/>
      <c r="ACD138" s="29"/>
      <c r="ACE138" s="29"/>
      <c r="ACF138" s="29"/>
      <c r="ACG138" s="29"/>
      <c r="ACH138" s="29"/>
      <c r="ACI138" s="29"/>
      <c r="ACJ138" s="29"/>
      <c r="ACK138" s="29"/>
      <c r="ACL138" s="29"/>
      <c r="ACM138" s="29"/>
      <c r="ACN138" s="29"/>
      <c r="ACO138" s="29"/>
      <c r="ACP138" s="29"/>
      <c r="ACQ138" s="29"/>
      <c r="ACR138" s="29"/>
      <c r="ACS138" s="29"/>
      <c r="ACT138" s="29"/>
      <c r="ACU138" s="29"/>
      <c r="ACV138" s="29"/>
      <c r="ACW138" s="29"/>
      <c r="ACX138" s="29"/>
      <c r="ACY138" s="29"/>
      <c r="ACZ138" s="29"/>
      <c r="ADA138" s="29"/>
      <c r="ADB138" s="29"/>
      <c r="ADC138" s="29"/>
      <c r="ADD138" s="29"/>
      <c r="ADE138" s="29"/>
      <c r="ADF138" s="29"/>
      <c r="ADG138" s="29"/>
      <c r="ADH138" s="29"/>
      <c r="ADI138" s="29"/>
      <c r="ADJ138" s="29"/>
      <c r="ADK138" s="29"/>
      <c r="ADL138" s="29"/>
      <c r="ADM138" s="29"/>
      <c r="ADN138" s="29"/>
      <c r="ADO138" s="29"/>
      <c r="ADP138" s="29"/>
      <c r="ADQ138" s="29"/>
      <c r="ADR138" s="29"/>
      <c r="ADS138" s="29"/>
      <c r="ADT138" s="29"/>
      <c r="ADU138" s="29"/>
      <c r="ADV138" s="29"/>
      <c r="ADW138" s="29"/>
      <c r="ADX138" s="29"/>
      <c r="ADY138" s="29"/>
      <c r="ADZ138" s="29"/>
      <c r="AEA138" s="29"/>
      <c r="AEB138" s="29"/>
      <c r="AEC138" s="29"/>
      <c r="AED138" s="29"/>
      <c r="AEE138" s="29"/>
      <c r="AEF138" s="29"/>
      <c r="AEG138" s="29"/>
      <c r="AEH138" s="29"/>
      <c r="AEI138" s="29"/>
      <c r="AEJ138" s="29"/>
      <c r="AEK138" s="29"/>
      <c r="AEL138" s="29"/>
      <c r="AEM138" s="29"/>
      <c r="AEN138" s="29"/>
      <c r="AEO138" s="29"/>
      <c r="AEP138" s="29"/>
      <c r="AEQ138" s="29"/>
      <c r="AER138" s="29"/>
      <c r="AES138" s="29"/>
      <c r="AET138" s="29"/>
      <c r="AEU138" s="29"/>
      <c r="AEV138" s="29"/>
      <c r="AEW138" s="29"/>
      <c r="AEX138" s="29"/>
      <c r="AEY138" s="29"/>
      <c r="AEZ138" s="29"/>
      <c r="AFA138" s="29"/>
      <c r="AFB138" s="29"/>
      <c r="AFC138" s="29"/>
      <c r="AFD138" s="29"/>
      <c r="AFE138" s="29"/>
      <c r="AFF138" s="29"/>
      <c r="AFG138" s="29"/>
      <c r="AFH138" s="29"/>
      <c r="AFI138" s="29"/>
      <c r="AFJ138" s="29"/>
      <c r="AFK138" s="29"/>
      <c r="AFL138" s="29"/>
      <c r="AFM138" s="29"/>
      <c r="AFN138" s="29"/>
      <c r="AFO138" s="29"/>
      <c r="AFP138" s="29"/>
      <c r="AFQ138" s="29"/>
      <c r="AFR138" s="29"/>
      <c r="AFS138" s="29"/>
      <c r="AFT138" s="29"/>
      <c r="AFU138" s="29"/>
      <c r="AFV138" s="29"/>
      <c r="AFW138" s="29"/>
      <c r="AFX138" s="29"/>
      <c r="AFY138" s="29"/>
      <c r="AFZ138" s="29"/>
      <c r="AGA138" s="29"/>
      <c r="AGB138" s="29"/>
      <c r="AGC138" s="29"/>
      <c r="AGD138" s="29"/>
      <c r="AGE138" s="29"/>
      <c r="AGF138" s="29"/>
      <c r="AGG138" s="29"/>
      <c r="AGH138" s="29"/>
      <c r="AGI138" s="29"/>
      <c r="AGJ138" s="29"/>
      <c r="AGK138" s="29"/>
      <c r="AGL138" s="29"/>
      <c r="AGM138" s="29"/>
      <c r="AGN138" s="29"/>
      <c r="AGO138" s="29"/>
      <c r="AGP138" s="29"/>
      <c r="AGQ138" s="29"/>
      <c r="AGR138" s="29"/>
      <c r="AGS138" s="29"/>
      <c r="AGT138" s="29"/>
      <c r="AGU138" s="29"/>
      <c r="AGV138" s="29"/>
      <c r="AGW138" s="29"/>
      <c r="AGX138" s="29"/>
      <c r="AGY138" s="29"/>
      <c r="AGZ138" s="29"/>
      <c r="AHA138" s="29"/>
      <c r="AHB138" s="29"/>
      <c r="AHC138" s="29"/>
      <c r="AHD138" s="29"/>
      <c r="AHE138" s="29"/>
      <c r="AHF138" s="29"/>
      <c r="AHG138" s="29"/>
      <c r="AHH138" s="29"/>
      <c r="AHI138" s="29"/>
      <c r="AHJ138" s="29"/>
      <c r="AHK138" s="29"/>
      <c r="AHL138" s="29"/>
      <c r="AHM138" s="29"/>
      <c r="AHN138" s="29"/>
      <c r="AHO138" s="29"/>
      <c r="AHP138" s="29"/>
      <c r="AHQ138" s="29"/>
      <c r="AHR138" s="29"/>
      <c r="AHS138" s="29"/>
      <c r="AHT138" s="29"/>
      <c r="AHU138" s="29"/>
      <c r="AHV138" s="29"/>
      <c r="AHW138" s="29"/>
      <c r="AHX138" s="29"/>
      <c r="AHY138" s="29"/>
      <c r="AHZ138" s="29"/>
      <c r="AIA138" s="29"/>
      <c r="AIB138" s="29"/>
      <c r="AIC138" s="29"/>
      <c r="AID138" s="29"/>
      <c r="AIE138" s="29"/>
      <c r="AIF138" s="29"/>
      <c r="AIG138" s="29"/>
      <c r="AIH138" s="29"/>
      <c r="AII138" s="29"/>
      <c r="AIJ138" s="29"/>
      <c r="AIK138" s="29"/>
      <c r="AIL138" s="29"/>
      <c r="AIM138" s="29"/>
      <c r="AIN138" s="29"/>
      <c r="AIO138" s="29"/>
      <c r="AIP138" s="29"/>
      <c r="AIQ138" s="29"/>
      <c r="AIR138" s="29"/>
      <c r="AIS138" s="29"/>
      <c r="AIT138" s="29"/>
      <c r="AIU138" s="29"/>
      <c r="AIV138" s="29"/>
      <c r="AIW138" s="29"/>
      <c r="AIX138" s="29"/>
      <c r="AIY138" s="29"/>
      <c r="AIZ138" s="29"/>
      <c r="AJA138" s="29"/>
      <c r="AJB138" s="29"/>
      <c r="AJC138" s="29"/>
      <c r="AJD138" s="29"/>
      <c r="AJE138" s="29"/>
      <c r="AJF138" s="29"/>
      <c r="AJG138" s="29"/>
      <c r="AJH138" s="29"/>
      <c r="AJI138" s="29"/>
      <c r="AJJ138" s="29"/>
      <c r="AJK138" s="29"/>
      <c r="AJL138" s="29"/>
      <c r="AJM138" s="29"/>
      <c r="AJN138" s="29"/>
      <c r="AJO138" s="29"/>
      <c r="AJP138" s="29"/>
      <c r="AJQ138" s="29"/>
      <c r="AJR138" s="29"/>
      <c r="AJS138" s="29"/>
      <c r="AJT138" s="29"/>
      <c r="AJU138" s="29"/>
      <c r="AJV138" s="29"/>
      <c r="AJW138" s="29"/>
      <c r="AJX138" s="29"/>
      <c r="AJY138" s="29"/>
      <c r="AJZ138" s="29"/>
      <c r="AKA138" s="29"/>
      <c r="AKB138" s="29"/>
      <c r="AKC138" s="29"/>
      <c r="AKD138" s="29"/>
      <c r="AKE138" s="29"/>
      <c r="AKF138" s="29"/>
      <c r="AKG138" s="29"/>
      <c r="AKH138" s="29"/>
      <c r="AKI138" s="29"/>
      <c r="AKJ138" s="29"/>
      <c r="AKK138" s="29"/>
      <c r="AKL138" s="29"/>
      <c r="AKM138" s="29"/>
      <c r="AKN138" s="29"/>
      <c r="AKO138" s="29"/>
      <c r="AKP138" s="29"/>
      <c r="AKQ138" s="29"/>
      <c r="AKR138" s="29"/>
      <c r="AKS138" s="29"/>
      <c r="AKT138" s="29"/>
      <c r="AKU138" s="29"/>
      <c r="AKV138" s="29"/>
      <c r="AKW138" s="29"/>
      <c r="AKX138" s="29"/>
      <c r="AKY138" s="29"/>
      <c r="AKZ138" s="29"/>
      <c r="ALA138" s="29"/>
      <c r="ALB138" s="29"/>
      <c r="ALC138" s="29"/>
      <c r="ALD138" s="29"/>
      <c r="ALE138" s="29"/>
      <c r="ALF138" s="29"/>
      <c r="ALG138" s="29"/>
      <c r="ALH138" s="29"/>
      <c r="ALI138" s="29"/>
      <c r="ALJ138" s="29"/>
      <c r="ALK138" s="29"/>
      <c r="ALL138" s="29"/>
      <c r="ALM138" s="29"/>
      <c r="ALN138" s="29"/>
      <c r="ALO138" s="29"/>
      <c r="ALP138" s="29"/>
      <c r="ALQ138" s="29"/>
      <c r="ALR138" s="29"/>
      <c r="ALS138" s="29"/>
      <c r="ALT138" s="29"/>
      <c r="ALU138" s="29"/>
      <c r="ALV138" s="29"/>
      <c r="ALW138" s="29"/>
      <c r="ALX138" s="29"/>
      <c r="ALY138" s="29"/>
      <c r="ALZ138" s="29"/>
      <c r="AMA138" s="29"/>
      <c r="AMB138" s="29"/>
      <c r="AMC138" s="29"/>
      <c r="AMD138" s="29"/>
      <c r="AME138" s="29"/>
      <c r="AMF138" s="29"/>
      <c r="AMG138" s="29"/>
      <c r="AMH138" s="29"/>
      <c r="AMI138" s="29"/>
      <c r="AMJ138" s="29"/>
      <c r="AMK138" s="29"/>
    </row>
    <row r="139" spans="1:1025" s="30" customFormat="1" ht="28.5" customHeight="1">
      <c r="A139" s="56" t="s">
        <v>142</v>
      </c>
      <c r="B139" s="292" t="s">
        <v>145</v>
      </c>
      <c r="C139" s="292"/>
      <c r="D139" s="298" t="s">
        <v>139</v>
      </c>
      <c r="E139" s="298"/>
      <c r="F139" s="266">
        <v>0.02</v>
      </c>
      <c r="G139" s="210">
        <f>ROUND(($G$134/(1-$F$135))*F139,2)</f>
        <v>154.5</v>
      </c>
      <c r="H139" s="212" t="s">
        <v>175</v>
      </c>
      <c r="I139" s="213">
        <v>0</v>
      </c>
      <c r="J139" s="12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  <c r="TY139" s="29"/>
      <c r="TZ139" s="29"/>
      <c r="UA139" s="29"/>
      <c r="UB139" s="29"/>
      <c r="UC139" s="29"/>
      <c r="UD139" s="29"/>
      <c r="UE139" s="29"/>
      <c r="UF139" s="29"/>
      <c r="UG139" s="29"/>
      <c r="UH139" s="29"/>
      <c r="UI139" s="29"/>
      <c r="UJ139" s="29"/>
      <c r="UK139" s="29"/>
      <c r="UL139" s="29"/>
      <c r="UM139" s="29"/>
      <c r="UN139" s="29"/>
      <c r="UO139" s="29"/>
      <c r="UP139" s="29"/>
      <c r="UQ139" s="29"/>
      <c r="UR139" s="29"/>
      <c r="US139" s="29"/>
      <c r="UT139" s="29"/>
      <c r="UU139" s="29"/>
      <c r="UV139" s="29"/>
      <c r="UW139" s="29"/>
      <c r="UX139" s="29"/>
      <c r="UY139" s="29"/>
      <c r="UZ139" s="29"/>
      <c r="VA139" s="29"/>
      <c r="VB139" s="29"/>
      <c r="VC139" s="29"/>
      <c r="VD139" s="29"/>
      <c r="VE139" s="29"/>
      <c r="VF139" s="29"/>
      <c r="VG139" s="29"/>
      <c r="VH139" s="29"/>
      <c r="VI139" s="29"/>
      <c r="VJ139" s="29"/>
      <c r="VK139" s="29"/>
      <c r="VL139" s="29"/>
      <c r="VM139" s="29"/>
      <c r="VN139" s="29"/>
      <c r="VO139" s="29"/>
      <c r="VP139" s="29"/>
      <c r="VQ139" s="29"/>
      <c r="VR139" s="29"/>
      <c r="VS139" s="29"/>
      <c r="VT139" s="29"/>
      <c r="VU139" s="29"/>
      <c r="VV139" s="29"/>
      <c r="VW139" s="29"/>
      <c r="VX139" s="29"/>
      <c r="VY139" s="29"/>
      <c r="VZ139" s="29"/>
      <c r="WA139" s="29"/>
      <c r="WB139" s="29"/>
      <c r="WC139" s="29"/>
      <c r="WD139" s="29"/>
      <c r="WE139" s="29"/>
      <c r="WF139" s="29"/>
      <c r="WG139" s="29"/>
      <c r="WH139" s="29"/>
      <c r="WI139" s="29"/>
      <c r="WJ139" s="29"/>
      <c r="WK139" s="29"/>
      <c r="WL139" s="29"/>
      <c r="WM139" s="29"/>
      <c r="WN139" s="29"/>
      <c r="WO139" s="29"/>
      <c r="WP139" s="29"/>
      <c r="WQ139" s="29"/>
      <c r="WR139" s="29"/>
      <c r="WS139" s="29"/>
      <c r="WT139" s="29"/>
      <c r="WU139" s="29"/>
      <c r="WV139" s="29"/>
      <c r="WW139" s="29"/>
      <c r="WX139" s="29"/>
      <c r="WY139" s="29"/>
      <c r="WZ139" s="29"/>
      <c r="XA139" s="29"/>
      <c r="XB139" s="29"/>
      <c r="XC139" s="29"/>
      <c r="XD139" s="29"/>
      <c r="XE139" s="29"/>
      <c r="XF139" s="29"/>
      <c r="XG139" s="29"/>
      <c r="XH139" s="29"/>
      <c r="XI139" s="29"/>
      <c r="XJ139" s="29"/>
      <c r="XK139" s="29"/>
      <c r="XL139" s="29"/>
      <c r="XM139" s="29"/>
      <c r="XN139" s="29"/>
      <c r="XO139" s="29"/>
      <c r="XP139" s="29"/>
      <c r="XQ139" s="29"/>
      <c r="XR139" s="29"/>
      <c r="XS139" s="29"/>
      <c r="XT139" s="29"/>
      <c r="XU139" s="29"/>
      <c r="XV139" s="29"/>
      <c r="XW139" s="29"/>
      <c r="XX139" s="29"/>
      <c r="XY139" s="29"/>
      <c r="XZ139" s="29"/>
      <c r="YA139" s="29"/>
      <c r="YB139" s="29"/>
      <c r="YC139" s="29"/>
      <c r="YD139" s="29"/>
      <c r="YE139" s="29"/>
      <c r="YF139" s="29"/>
      <c r="YG139" s="29"/>
      <c r="YH139" s="29"/>
      <c r="YI139" s="29"/>
      <c r="YJ139" s="29"/>
      <c r="YK139" s="29"/>
      <c r="YL139" s="29"/>
      <c r="YM139" s="29"/>
      <c r="YN139" s="29"/>
      <c r="YO139" s="29"/>
      <c r="YP139" s="29"/>
      <c r="YQ139" s="29"/>
      <c r="YR139" s="29"/>
      <c r="YS139" s="29"/>
      <c r="YT139" s="29"/>
      <c r="YU139" s="29"/>
      <c r="YV139" s="29"/>
      <c r="YW139" s="29"/>
      <c r="YX139" s="29"/>
      <c r="YY139" s="29"/>
      <c r="YZ139" s="29"/>
      <c r="ZA139" s="29"/>
      <c r="ZB139" s="29"/>
      <c r="ZC139" s="29"/>
      <c r="ZD139" s="29"/>
      <c r="ZE139" s="29"/>
      <c r="ZF139" s="29"/>
      <c r="ZG139" s="29"/>
      <c r="ZH139" s="29"/>
      <c r="ZI139" s="29"/>
      <c r="ZJ139" s="29"/>
      <c r="ZK139" s="29"/>
      <c r="ZL139" s="29"/>
      <c r="ZM139" s="29"/>
      <c r="ZN139" s="29"/>
      <c r="ZO139" s="29"/>
      <c r="ZP139" s="29"/>
      <c r="ZQ139" s="29"/>
      <c r="ZR139" s="29"/>
      <c r="ZS139" s="29"/>
      <c r="ZT139" s="29"/>
      <c r="ZU139" s="29"/>
      <c r="ZV139" s="29"/>
      <c r="ZW139" s="29"/>
      <c r="ZX139" s="29"/>
      <c r="ZY139" s="29"/>
      <c r="ZZ139" s="29"/>
      <c r="AAA139" s="29"/>
      <c r="AAB139" s="29"/>
      <c r="AAC139" s="29"/>
      <c r="AAD139" s="29"/>
      <c r="AAE139" s="29"/>
      <c r="AAF139" s="29"/>
      <c r="AAG139" s="29"/>
      <c r="AAH139" s="29"/>
      <c r="AAI139" s="29"/>
      <c r="AAJ139" s="29"/>
      <c r="AAK139" s="29"/>
      <c r="AAL139" s="29"/>
      <c r="AAM139" s="29"/>
      <c r="AAN139" s="29"/>
      <c r="AAO139" s="29"/>
      <c r="AAP139" s="29"/>
      <c r="AAQ139" s="29"/>
      <c r="AAR139" s="29"/>
      <c r="AAS139" s="29"/>
      <c r="AAT139" s="29"/>
      <c r="AAU139" s="29"/>
      <c r="AAV139" s="29"/>
      <c r="AAW139" s="29"/>
      <c r="AAX139" s="29"/>
      <c r="AAY139" s="29"/>
      <c r="AAZ139" s="29"/>
      <c r="ABA139" s="29"/>
      <c r="ABB139" s="29"/>
      <c r="ABC139" s="29"/>
      <c r="ABD139" s="29"/>
      <c r="ABE139" s="29"/>
      <c r="ABF139" s="29"/>
      <c r="ABG139" s="29"/>
      <c r="ABH139" s="29"/>
      <c r="ABI139" s="29"/>
      <c r="ABJ139" s="29"/>
      <c r="ABK139" s="29"/>
      <c r="ABL139" s="29"/>
      <c r="ABM139" s="29"/>
      <c r="ABN139" s="29"/>
      <c r="ABO139" s="29"/>
      <c r="ABP139" s="29"/>
      <c r="ABQ139" s="29"/>
      <c r="ABR139" s="29"/>
      <c r="ABS139" s="29"/>
      <c r="ABT139" s="29"/>
      <c r="ABU139" s="29"/>
      <c r="ABV139" s="29"/>
      <c r="ABW139" s="29"/>
      <c r="ABX139" s="29"/>
      <c r="ABY139" s="29"/>
      <c r="ABZ139" s="29"/>
      <c r="ACA139" s="29"/>
      <c r="ACB139" s="29"/>
      <c r="ACC139" s="29"/>
      <c r="ACD139" s="29"/>
      <c r="ACE139" s="29"/>
      <c r="ACF139" s="29"/>
      <c r="ACG139" s="29"/>
      <c r="ACH139" s="29"/>
      <c r="ACI139" s="29"/>
      <c r="ACJ139" s="29"/>
      <c r="ACK139" s="29"/>
      <c r="ACL139" s="29"/>
      <c r="ACM139" s="29"/>
      <c r="ACN139" s="29"/>
      <c r="ACO139" s="29"/>
      <c r="ACP139" s="29"/>
      <c r="ACQ139" s="29"/>
      <c r="ACR139" s="29"/>
      <c r="ACS139" s="29"/>
      <c r="ACT139" s="29"/>
      <c r="ACU139" s="29"/>
      <c r="ACV139" s="29"/>
      <c r="ACW139" s="29"/>
      <c r="ACX139" s="29"/>
      <c r="ACY139" s="29"/>
      <c r="ACZ139" s="29"/>
      <c r="ADA139" s="29"/>
      <c r="ADB139" s="29"/>
      <c r="ADC139" s="29"/>
      <c r="ADD139" s="29"/>
      <c r="ADE139" s="29"/>
      <c r="ADF139" s="29"/>
      <c r="ADG139" s="29"/>
      <c r="ADH139" s="29"/>
      <c r="ADI139" s="29"/>
      <c r="ADJ139" s="29"/>
      <c r="ADK139" s="29"/>
      <c r="ADL139" s="29"/>
      <c r="ADM139" s="29"/>
      <c r="ADN139" s="29"/>
      <c r="ADO139" s="29"/>
      <c r="ADP139" s="29"/>
      <c r="ADQ139" s="29"/>
      <c r="ADR139" s="29"/>
      <c r="ADS139" s="29"/>
      <c r="ADT139" s="29"/>
      <c r="ADU139" s="29"/>
      <c r="ADV139" s="29"/>
      <c r="ADW139" s="29"/>
      <c r="ADX139" s="29"/>
      <c r="ADY139" s="29"/>
      <c r="ADZ139" s="29"/>
      <c r="AEA139" s="29"/>
      <c r="AEB139" s="29"/>
      <c r="AEC139" s="29"/>
      <c r="AED139" s="29"/>
      <c r="AEE139" s="29"/>
      <c r="AEF139" s="29"/>
      <c r="AEG139" s="29"/>
      <c r="AEH139" s="29"/>
      <c r="AEI139" s="29"/>
      <c r="AEJ139" s="29"/>
      <c r="AEK139" s="29"/>
      <c r="AEL139" s="29"/>
      <c r="AEM139" s="29"/>
      <c r="AEN139" s="29"/>
      <c r="AEO139" s="29"/>
      <c r="AEP139" s="29"/>
      <c r="AEQ139" s="29"/>
      <c r="AER139" s="29"/>
      <c r="AES139" s="29"/>
      <c r="AET139" s="29"/>
      <c r="AEU139" s="29"/>
      <c r="AEV139" s="29"/>
      <c r="AEW139" s="29"/>
      <c r="AEX139" s="29"/>
      <c r="AEY139" s="29"/>
      <c r="AEZ139" s="29"/>
      <c r="AFA139" s="29"/>
      <c r="AFB139" s="29"/>
      <c r="AFC139" s="29"/>
      <c r="AFD139" s="29"/>
      <c r="AFE139" s="29"/>
      <c r="AFF139" s="29"/>
      <c r="AFG139" s="29"/>
      <c r="AFH139" s="29"/>
      <c r="AFI139" s="29"/>
      <c r="AFJ139" s="29"/>
      <c r="AFK139" s="29"/>
      <c r="AFL139" s="29"/>
      <c r="AFM139" s="29"/>
      <c r="AFN139" s="29"/>
      <c r="AFO139" s="29"/>
      <c r="AFP139" s="29"/>
      <c r="AFQ139" s="29"/>
      <c r="AFR139" s="29"/>
      <c r="AFS139" s="29"/>
      <c r="AFT139" s="29"/>
      <c r="AFU139" s="29"/>
      <c r="AFV139" s="29"/>
      <c r="AFW139" s="29"/>
      <c r="AFX139" s="29"/>
      <c r="AFY139" s="29"/>
      <c r="AFZ139" s="29"/>
      <c r="AGA139" s="29"/>
      <c r="AGB139" s="29"/>
      <c r="AGC139" s="29"/>
      <c r="AGD139" s="29"/>
      <c r="AGE139" s="29"/>
      <c r="AGF139" s="29"/>
      <c r="AGG139" s="29"/>
      <c r="AGH139" s="29"/>
      <c r="AGI139" s="29"/>
      <c r="AGJ139" s="29"/>
      <c r="AGK139" s="29"/>
      <c r="AGL139" s="29"/>
      <c r="AGM139" s="29"/>
      <c r="AGN139" s="29"/>
      <c r="AGO139" s="29"/>
      <c r="AGP139" s="29"/>
      <c r="AGQ139" s="29"/>
      <c r="AGR139" s="29"/>
      <c r="AGS139" s="29"/>
      <c r="AGT139" s="29"/>
      <c r="AGU139" s="29"/>
      <c r="AGV139" s="29"/>
      <c r="AGW139" s="29"/>
      <c r="AGX139" s="29"/>
      <c r="AGY139" s="29"/>
      <c r="AGZ139" s="29"/>
      <c r="AHA139" s="29"/>
      <c r="AHB139" s="29"/>
      <c r="AHC139" s="29"/>
      <c r="AHD139" s="29"/>
      <c r="AHE139" s="29"/>
      <c r="AHF139" s="29"/>
      <c r="AHG139" s="29"/>
      <c r="AHH139" s="29"/>
      <c r="AHI139" s="29"/>
      <c r="AHJ139" s="29"/>
      <c r="AHK139" s="29"/>
      <c r="AHL139" s="29"/>
      <c r="AHM139" s="29"/>
      <c r="AHN139" s="29"/>
      <c r="AHO139" s="29"/>
      <c r="AHP139" s="29"/>
      <c r="AHQ139" s="29"/>
      <c r="AHR139" s="29"/>
      <c r="AHS139" s="29"/>
      <c r="AHT139" s="29"/>
      <c r="AHU139" s="29"/>
      <c r="AHV139" s="29"/>
      <c r="AHW139" s="29"/>
      <c r="AHX139" s="29"/>
      <c r="AHY139" s="29"/>
      <c r="AHZ139" s="29"/>
      <c r="AIA139" s="29"/>
      <c r="AIB139" s="29"/>
      <c r="AIC139" s="29"/>
      <c r="AID139" s="29"/>
      <c r="AIE139" s="29"/>
      <c r="AIF139" s="29"/>
      <c r="AIG139" s="29"/>
      <c r="AIH139" s="29"/>
      <c r="AII139" s="29"/>
      <c r="AIJ139" s="29"/>
      <c r="AIK139" s="29"/>
      <c r="AIL139" s="29"/>
      <c r="AIM139" s="29"/>
      <c r="AIN139" s="29"/>
      <c r="AIO139" s="29"/>
      <c r="AIP139" s="29"/>
      <c r="AIQ139" s="29"/>
      <c r="AIR139" s="29"/>
      <c r="AIS139" s="29"/>
      <c r="AIT139" s="29"/>
      <c r="AIU139" s="29"/>
      <c r="AIV139" s="29"/>
      <c r="AIW139" s="29"/>
      <c r="AIX139" s="29"/>
      <c r="AIY139" s="29"/>
      <c r="AIZ139" s="29"/>
      <c r="AJA139" s="29"/>
      <c r="AJB139" s="29"/>
      <c r="AJC139" s="29"/>
      <c r="AJD139" s="29"/>
      <c r="AJE139" s="29"/>
      <c r="AJF139" s="29"/>
      <c r="AJG139" s="29"/>
      <c r="AJH139" s="29"/>
      <c r="AJI139" s="29"/>
      <c r="AJJ139" s="29"/>
      <c r="AJK139" s="29"/>
      <c r="AJL139" s="29"/>
      <c r="AJM139" s="29"/>
      <c r="AJN139" s="29"/>
      <c r="AJO139" s="29"/>
      <c r="AJP139" s="29"/>
      <c r="AJQ139" s="29"/>
      <c r="AJR139" s="29"/>
      <c r="AJS139" s="29"/>
      <c r="AJT139" s="29"/>
      <c r="AJU139" s="29"/>
      <c r="AJV139" s="29"/>
      <c r="AJW139" s="29"/>
      <c r="AJX139" s="29"/>
      <c r="AJY139" s="29"/>
      <c r="AJZ139" s="29"/>
      <c r="AKA139" s="29"/>
      <c r="AKB139" s="29"/>
      <c r="AKC139" s="29"/>
      <c r="AKD139" s="29"/>
      <c r="AKE139" s="29"/>
      <c r="AKF139" s="29"/>
      <c r="AKG139" s="29"/>
      <c r="AKH139" s="29"/>
      <c r="AKI139" s="29"/>
      <c r="AKJ139" s="29"/>
      <c r="AKK139" s="29"/>
      <c r="AKL139" s="29"/>
      <c r="AKM139" s="29"/>
      <c r="AKN139" s="29"/>
      <c r="AKO139" s="29"/>
      <c r="AKP139" s="29"/>
      <c r="AKQ139" s="29"/>
      <c r="AKR139" s="29"/>
      <c r="AKS139" s="29"/>
      <c r="AKT139" s="29"/>
      <c r="AKU139" s="29"/>
      <c r="AKV139" s="29"/>
      <c r="AKW139" s="29"/>
      <c r="AKX139" s="29"/>
      <c r="AKY139" s="29"/>
      <c r="AKZ139" s="29"/>
      <c r="ALA139" s="29"/>
      <c r="ALB139" s="29"/>
      <c r="ALC139" s="29"/>
      <c r="ALD139" s="29"/>
      <c r="ALE139" s="29"/>
      <c r="ALF139" s="29"/>
      <c r="ALG139" s="29"/>
      <c r="ALH139" s="29"/>
      <c r="ALI139" s="29"/>
      <c r="ALJ139" s="29"/>
      <c r="ALK139" s="29"/>
      <c r="ALL139" s="29"/>
      <c r="ALM139" s="29"/>
      <c r="ALN139" s="29"/>
      <c r="ALO139" s="29"/>
      <c r="ALP139" s="29"/>
      <c r="ALQ139" s="29"/>
      <c r="ALR139" s="29"/>
      <c r="ALS139" s="29"/>
      <c r="ALT139" s="29"/>
      <c r="ALU139" s="29"/>
      <c r="ALV139" s="29"/>
      <c r="ALW139" s="29"/>
      <c r="ALX139" s="29"/>
      <c r="ALY139" s="29"/>
      <c r="ALZ139" s="29"/>
      <c r="AMA139" s="29"/>
      <c r="AMB139" s="29"/>
      <c r="AMC139" s="29"/>
      <c r="AMD139" s="29"/>
      <c r="AME139" s="29"/>
      <c r="AMF139" s="29"/>
      <c r="AMG139" s="29"/>
      <c r="AMH139" s="29"/>
      <c r="AMI139" s="29"/>
      <c r="AMJ139" s="29"/>
      <c r="AMK139" s="29"/>
    </row>
    <row r="140" spans="1:1025" s="30" customFormat="1" ht="24" customHeight="1">
      <c r="A140" s="275" t="s">
        <v>147</v>
      </c>
      <c r="B140" s="275"/>
      <c r="C140" s="275"/>
      <c r="D140" s="275"/>
      <c r="E140" s="275"/>
      <c r="F140" s="275"/>
      <c r="G140" s="172">
        <f>SUM(G131+G133+G135)</f>
        <v>1885.56</v>
      </c>
      <c r="I140" s="29"/>
      <c r="J140" s="12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  <c r="TP140" s="29"/>
      <c r="TQ140" s="29"/>
      <c r="TR140" s="29"/>
      <c r="TS140" s="29"/>
      <c r="TT140" s="29"/>
      <c r="TU140" s="29"/>
      <c r="TV140" s="29"/>
      <c r="TW140" s="29"/>
      <c r="TX140" s="29"/>
      <c r="TY140" s="29"/>
      <c r="TZ140" s="29"/>
      <c r="UA140" s="29"/>
      <c r="UB140" s="29"/>
      <c r="UC140" s="29"/>
      <c r="UD140" s="29"/>
      <c r="UE140" s="29"/>
      <c r="UF140" s="29"/>
      <c r="UG140" s="29"/>
      <c r="UH140" s="29"/>
      <c r="UI140" s="29"/>
      <c r="UJ140" s="29"/>
      <c r="UK140" s="29"/>
      <c r="UL140" s="29"/>
      <c r="UM140" s="29"/>
      <c r="UN140" s="29"/>
      <c r="UO140" s="29"/>
      <c r="UP140" s="29"/>
      <c r="UQ140" s="29"/>
      <c r="UR140" s="29"/>
      <c r="US140" s="29"/>
      <c r="UT140" s="29"/>
      <c r="UU140" s="29"/>
      <c r="UV140" s="29"/>
      <c r="UW140" s="29"/>
      <c r="UX140" s="29"/>
      <c r="UY140" s="29"/>
      <c r="UZ140" s="29"/>
      <c r="VA140" s="29"/>
      <c r="VB140" s="29"/>
      <c r="VC140" s="29"/>
      <c r="VD140" s="29"/>
      <c r="VE140" s="29"/>
      <c r="VF140" s="29"/>
      <c r="VG140" s="29"/>
      <c r="VH140" s="29"/>
      <c r="VI140" s="29"/>
      <c r="VJ140" s="29"/>
      <c r="VK140" s="29"/>
      <c r="VL140" s="29"/>
      <c r="VM140" s="29"/>
      <c r="VN140" s="29"/>
      <c r="VO140" s="29"/>
      <c r="VP140" s="29"/>
      <c r="VQ140" s="29"/>
      <c r="VR140" s="29"/>
      <c r="VS140" s="29"/>
      <c r="VT140" s="29"/>
      <c r="VU140" s="29"/>
      <c r="VV140" s="29"/>
      <c r="VW140" s="29"/>
      <c r="VX140" s="29"/>
      <c r="VY140" s="29"/>
      <c r="VZ140" s="29"/>
      <c r="WA140" s="29"/>
      <c r="WB140" s="29"/>
      <c r="WC140" s="29"/>
      <c r="WD140" s="29"/>
      <c r="WE140" s="29"/>
      <c r="WF140" s="29"/>
      <c r="WG140" s="29"/>
      <c r="WH140" s="29"/>
      <c r="WI140" s="29"/>
      <c r="WJ140" s="29"/>
      <c r="WK140" s="29"/>
      <c r="WL140" s="29"/>
      <c r="WM140" s="29"/>
      <c r="WN140" s="29"/>
      <c r="WO140" s="29"/>
      <c r="WP140" s="29"/>
      <c r="WQ140" s="29"/>
      <c r="WR140" s="29"/>
      <c r="WS140" s="29"/>
      <c r="WT140" s="29"/>
      <c r="WU140" s="29"/>
      <c r="WV140" s="29"/>
      <c r="WW140" s="29"/>
      <c r="WX140" s="29"/>
      <c r="WY140" s="29"/>
      <c r="WZ140" s="29"/>
      <c r="XA140" s="29"/>
      <c r="XB140" s="29"/>
      <c r="XC140" s="29"/>
      <c r="XD140" s="29"/>
      <c r="XE140" s="29"/>
      <c r="XF140" s="29"/>
      <c r="XG140" s="29"/>
      <c r="XH140" s="29"/>
      <c r="XI140" s="29"/>
      <c r="XJ140" s="29"/>
      <c r="XK140" s="29"/>
      <c r="XL140" s="29"/>
      <c r="XM140" s="29"/>
      <c r="XN140" s="29"/>
      <c r="XO140" s="29"/>
      <c r="XP140" s="29"/>
      <c r="XQ140" s="29"/>
      <c r="XR140" s="29"/>
      <c r="XS140" s="29"/>
      <c r="XT140" s="29"/>
      <c r="XU140" s="29"/>
      <c r="XV140" s="29"/>
      <c r="XW140" s="29"/>
      <c r="XX140" s="29"/>
      <c r="XY140" s="29"/>
      <c r="XZ140" s="29"/>
      <c r="YA140" s="29"/>
      <c r="YB140" s="29"/>
      <c r="YC140" s="29"/>
      <c r="YD140" s="29"/>
      <c r="YE140" s="29"/>
      <c r="YF140" s="29"/>
      <c r="YG140" s="29"/>
      <c r="YH140" s="29"/>
      <c r="YI140" s="29"/>
      <c r="YJ140" s="29"/>
      <c r="YK140" s="29"/>
      <c r="YL140" s="29"/>
      <c r="YM140" s="29"/>
      <c r="YN140" s="29"/>
      <c r="YO140" s="29"/>
      <c r="YP140" s="29"/>
      <c r="YQ140" s="29"/>
      <c r="YR140" s="29"/>
      <c r="YS140" s="29"/>
      <c r="YT140" s="29"/>
      <c r="YU140" s="29"/>
      <c r="YV140" s="29"/>
      <c r="YW140" s="29"/>
      <c r="YX140" s="29"/>
      <c r="YY140" s="29"/>
      <c r="YZ140" s="29"/>
      <c r="ZA140" s="29"/>
      <c r="ZB140" s="29"/>
      <c r="ZC140" s="29"/>
      <c r="ZD140" s="29"/>
      <c r="ZE140" s="29"/>
      <c r="ZF140" s="29"/>
      <c r="ZG140" s="29"/>
      <c r="ZH140" s="29"/>
      <c r="ZI140" s="29"/>
      <c r="ZJ140" s="29"/>
      <c r="ZK140" s="29"/>
      <c r="ZL140" s="29"/>
      <c r="ZM140" s="29"/>
      <c r="ZN140" s="29"/>
      <c r="ZO140" s="29"/>
      <c r="ZP140" s="29"/>
      <c r="ZQ140" s="29"/>
      <c r="ZR140" s="29"/>
      <c r="ZS140" s="29"/>
      <c r="ZT140" s="29"/>
      <c r="ZU140" s="29"/>
      <c r="ZV140" s="29"/>
      <c r="ZW140" s="29"/>
      <c r="ZX140" s="29"/>
      <c r="ZY140" s="29"/>
      <c r="ZZ140" s="29"/>
      <c r="AAA140" s="29"/>
      <c r="AAB140" s="29"/>
      <c r="AAC140" s="29"/>
      <c r="AAD140" s="29"/>
      <c r="AAE140" s="29"/>
      <c r="AAF140" s="29"/>
      <c r="AAG140" s="29"/>
      <c r="AAH140" s="29"/>
      <c r="AAI140" s="29"/>
      <c r="AAJ140" s="29"/>
      <c r="AAK140" s="29"/>
      <c r="AAL140" s="29"/>
      <c r="AAM140" s="29"/>
      <c r="AAN140" s="29"/>
      <c r="AAO140" s="29"/>
      <c r="AAP140" s="29"/>
      <c r="AAQ140" s="29"/>
      <c r="AAR140" s="29"/>
      <c r="AAS140" s="29"/>
      <c r="AAT140" s="29"/>
      <c r="AAU140" s="29"/>
      <c r="AAV140" s="29"/>
      <c r="AAW140" s="29"/>
      <c r="AAX140" s="29"/>
      <c r="AAY140" s="29"/>
      <c r="AAZ140" s="29"/>
      <c r="ABA140" s="29"/>
      <c r="ABB140" s="29"/>
      <c r="ABC140" s="29"/>
      <c r="ABD140" s="29"/>
      <c r="ABE140" s="29"/>
      <c r="ABF140" s="29"/>
      <c r="ABG140" s="29"/>
      <c r="ABH140" s="29"/>
      <c r="ABI140" s="29"/>
      <c r="ABJ140" s="29"/>
      <c r="ABK140" s="29"/>
      <c r="ABL140" s="29"/>
      <c r="ABM140" s="29"/>
      <c r="ABN140" s="29"/>
      <c r="ABO140" s="29"/>
      <c r="ABP140" s="29"/>
      <c r="ABQ140" s="29"/>
      <c r="ABR140" s="29"/>
      <c r="ABS140" s="29"/>
      <c r="ABT140" s="29"/>
      <c r="ABU140" s="29"/>
      <c r="ABV140" s="29"/>
      <c r="ABW140" s="29"/>
      <c r="ABX140" s="29"/>
      <c r="ABY140" s="29"/>
      <c r="ABZ140" s="29"/>
      <c r="ACA140" s="29"/>
      <c r="ACB140" s="29"/>
      <c r="ACC140" s="29"/>
      <c r="ACD140" s="29"/>
      <c r="ACE140" s="29"/>
      <c r="ACF140" s="29"/>
      <c r="ACG140" s="29"/>
      <c r="ACH140" s="29"/>
      <c r="ACI140" s="29"/>
      <c r="ACJ140" s="29"/>
      <c r="ACK140" s="29"/>
      <c r="ACL140" s="29"/>
      <c r="ACM140" s="29"/>
      <c r="ACN140" s="29"/>
      <c r="ACO140" s="29"/>
      <c r="ACP140" s="29"/>
      <c r="ACQ140" s="29"/>
      <c r="ACR140" s="29"/>
      <c r="ACS140" s="29"/>
      <c r="ACT140" s="29"/>
      <c r="ACU140" s="29"/>
      <c r="ACV140" s="29"/>
      <c r="ACW140" s="29"/>
      <c r="ACX140" s="29"/>
      <c r="ACY140" s="29"/>
      <c r="ACZ140" s="29"/>
      <c r="ADA140" s="29"/>
      <c r="ADB140" s="29"/>
      <c r="ADC140" s="29"/>
      <c r="ADD140" s="29"/>
      <c r="ADE140" s="29"/>
      <c r="ADF140" s="29"/>
      <c r="ADG140" s="29"/>
      <c r="ADH140" s="29"/>
      <c r="ADI140" s="29"/>
      <c r="ADJ140" s="29"/>
      <c r="ADK140" s="29"/>
      <c r="ADL140" s="29"/>
      <c r="ADM140" s="29"/>
      <c r="ADN140" s="29"/>
      <c r="ADO140" s="29"/>
      <c r="ADP140" s="29"/>
      <c r="ADQ140" s="29"/>
      <c r="ADR140" s="29"/>
      <c r="ADS140" s="29"/>
      <c r="ADT140" s="29"/>
      <c r="ADU140" s="29"/>
      <c r="ADV140" s="29"/>
      <c r="ADW140" s="29"/>
      <c r="ADX140" s="29"/>
      <c r="ADY140" s="29"/>
      <c r="ADZ140" s="29"/>
      <c r="AEA140" s="29"/>
      <c r="AEB140" s="29"/>
      <c r="AEC140" s="29"/>
      <c r="AED140" s="29"/>
      <c r="AEE140" s="29"/>
      <c r="AEF140" s="29"/>
      <c r="AEG140" s="29"/>
      <c r="AEH140" s="29"/>
      <c r="AEI140" s="29"/>
      <c r="AEJ140" s="29"/>
      <c r="AEK140" s="29"/>
      <c r="AEL140" s="29"/>
      <c r="AEM140" s="29"/>
      <c r="AEN140" s="29"/>
      <c r="AEO140" s="29"/>
      <c r="AEP140" s="29"/>
      <c r="AEQ140" s="29"/>
      <c r="AER140" s="29"/>
      <c r="AES140" s="29"/>
      <c r="AET140" s="29"/>
      <c r="AEU140" s="29"/>
      <c r="AEV140" s="29"/>
      <c r="AEW140" s="29"/>
      <c r="AEX140" s="29"/>
      <c r="AEY140" s="29"/>
      <c r="AEZ140" s="29"/>
      <c r="AFA140" s="29"/>
      <c r="AFB140" s="29"/>
      <c r="AFC140" s="29"/>
      <c r="AFD140" s="29"/>
      <c r="AFE140" s="29"/>
      <c r="AFF140" s="29"/>
      <c r="AFG140" s="29"/>
      <c r="AFH140" s="29"/>
      <c r="AFI140" s="29"/>
      <c r="AFJ140" s="29"/>
      <c r="AFK140" s="29"/>
      <c r="AFL140" s="29"/>
      <c r="AFM140" s="29"/>
      <c r="AFN140" s="29"/>
      <c r="AFO140" s="29"/>
      <c r="AFP140" s="29"/>
      <c r="AFQ140" s="29"/>
      <c r="AFR140" s="29"/>
      <c r="AFS140" s="29"/>
      <c r="AFT140" s="29"/>
      <c r="AFU140" s="29"/>
      <c r="AFV140" s="29"/>
      <c r="AFW140" s="29"/>
      <c r="AFX140" s="29"/>
      <c r="AFY140" s="29"/>
      <c r="AFZ140" s="29"/>
      <c r="AGA140" s="29"/>
      <c r="AGB140" s="29"/>
      <c r="AGC140" s="29"/>
      <c r="AGD140" s="29"/>
      <c r="AGE140" s="29"/>
      <c r="AGF140" s="29"/>
      <c r="AGG140" s="29"/>
      <c r="AGH140" s="29"/>
      <c r="AGI140" s="29"/>
      <c r="AGJ140" s="29"/>
      <c r="AGK140" s="29"/>
      <c r="AGL140" s="29"/>
      <c r="AGM140" s="29"/>
      <c r="AGN140" s="29"/>
      <c r="AGO140" s="29"/>
      <c r="AGP140" s="29"/>
      <c r="AGQ140" s="29"/>
      <c r="AGR140" s="29"/>
      <c r="AGS140" s="29"/>
      <c r="AGT140" s="29"/>
      <c r="AGU140" s="29"/>
      <c r="AGV140" s="29"/>
      <c r="AGW140" s="29"/>
      <c r="AGX140" s="29"/>
      <c r="AGY140" s="29"/>
      <c r="AGZ140" s="29"/>
      <c r="AHA140" s="29"/>
      <c r="AHB140" s="29"/>
      <c r="AHC140" s="29"/>
      <c r="AHD140" s="29"/>
      <c r="AHE140" s="29"/>
      <c r="AHF140" s="29"/>
      <c r="AHG140" s="29"/>
      <c r="AHH140" s="29"/>
      <c r="AHI140" s="29"/>
      <c r="AHJ140" s="29"/>
      <c r="AHK140" s="29"/>
      <c r="AHL140" s="29"/>
      <c r="AHM140" s="29"/>
      <c r="AHN140" s="29"/>
      <c r="AHO140" s="29"/>
      <c r="AHP140" s="29"/>
      <c r="AHQ140" s="29"/>
      <c r="AHR140" s="29"/>
      <c r="AHS140" s="29"/>
      <c r="AHT140" s="29"/>
      <c r="AHU140" s="29"/>
      <c r="AHV140" s="29"/>
      <c r="AHW140" s="29"/>
      <c r="AHX140" s="29"/>
      <c r="AHY140" s="29"/>
      <c r="AHZ140" s="29"/>
      <c r="AIA140" s="29"/>
      <c r="AIB140" s="29"/>
      <c r="AIC140" s="29"/>
      <c r="AID140" s="29"/>
      <c r="AIE140" s="29"/>
      <c r="AIF140" s="29"/>
      <c r="AIG140" s="29"/>
      <c r="AIH140" s="29"/>
      <c r="AII140" s="29"/>
      <c r="AIJ140" s="29"/>
      <c r="AIK140" s="29"/>
      <c r="AIL140" s="29"/>
      <c r="AIM140" s="29"/>
      <c r="AIN140" s="29"/>
      <c r="AIO140" s="29"/>
      <c r="AIP140" s="29"/>
      <c r="AIQ140" s="29"/>
      <c r="AIR140" s="29"/>
      <c r="AIS140" s="29"/>
      <c r="AIT140" s="29"/>
      <c r="AIU140" s="29"/>
      <c r="AIV140" s="29"/>
      <c r="AIW140" s="29"/>
      <c r="AIX140" s="29"/>
      <c r="AIY140" s="29"/>
      <c r="AIZ140" s="29"/>
      <c r="AJA140" s="29"/>
      <c r="AJB140" s="29"/>
      <c r="AJC140" s="29"/>
      <c r="AJD140" s="29"/>
      <c r="AJE140" s="29"/>
      <c r="AJF140" s="29"/>
      <c r="AJG140" s="29"/>
      <c r="AJH140" s="29"/>
      <c r="AJI140" s="29"/>
      <c r="AJJ140" s="29"/>
      <c r="AJK140" s="29"/>
      <c r="AJL140" s="29"/>
      <c r="AJM140" s="29"/>
      <c r="AJN140" s="29"/>
      <c r="AJO140" s="29"/>
      <c r="AJP140" s="29"/>
      <c r="AJQ140" s="29"/>
      <c r="AJR140" s="29"/>
      <c r="AJS140" s="29"/>
      <c r="AJT140" s="29"/>
      <c r="AJU140" s="29"/>
      <c r="AJV140" s="29"/>
      <c r="AJW140" s="29"/>
      <c r="AJX140" s="29"/>
      <c r="AJY140" s="29"/>
      <c r="AJZ140" s="29"/>
      <c r="AKA140" s="29"/>
      <c r="AKB140" s="29"/>
      <c r="AKC140" s="29"/>
      <c r="AKD140" s="29"/>
      <c r="AKE140" s="29"/>
      <c r="AKF140" s="29"/>
      <c r="AKG140" s="29"/>
      <c r="AKH140" s="29"/>
      <c r="AKI140" s="29"/>
      <c r="AKJ140" s="29"/>
      <c r="AKK140" s="29"/>
      <c r="AKL140" s="29"/>
      <c r="AKM140" s="29"/>
      <c r="AKN140" s="29"/>
      <c r="AKO140" s="29"/>
      <c r="AKP140" s="29"/>
      <c r="AKQ140" s="29"/>
      <c r="AKR140" s="29"/>
      <c r="AKS140" s="29"/>
      <c r="AKT140" s="29"/>
      <c r="AKU140" s="29"/>
      <c r="AKV140" s="29"/>
      <c r="AKW140" s="29"/>
      <c r="AKX140" s="29"/>
      <c r="AKY140" s="29"/>
      <c r="AKZ140" s="29"/>
      <c r="ALA140" s="29"/>
      <c r="ALB140" s="29"/>
      <c r="ALC140" s="29"/>
      <c r="ALD140" s="29"/>
      <c r="ALE140" s="29"/>
      <c r="ALF140" s="29"/>
      <c r="ALG140" s="29"/>
      <c r="ALH140" s="29"/>
      <c r="ALI140" s="29"/>
      <c r="ALJ140" s="29"/>
      <c r="ALK140" s="29"/>
      <c r="ALL140" s="29"/>
      <c r="ALM140" s="29"/>
      <c r="ALN140" s="29"/>
      <c r="ALO140" s="29"/>
      <c r="ALP140" s="29"/>
      <c r="ALQ140" s="29"/>
      <c r="ALR140" s="29"/>
      <c r="ALS140" s="29"/>
      <c r="ALT140" s="29"/>
      <c r="ALU140" s="29"/>
      <c r="ALV140" s="29"/>
      <c r="ALW140" s="29"/>
      <c r="ALX140" s="29"/>
      <c r="ALY140" s="29"/>
      <c r="ALZ140" s="29"/>
      <c r="AMA140" s="29"/>
      <c r="AMB140" s="29"/>
      <c r="AMC140" s="29"/>
      <c r="AMD140" s="29"/>
      <c r="AME140" s="29"/>
      <c r="AMF140" s="29"/>
      <c r="AMG140" s="29"/>
      <c r="AMH140" s="29"/>
      <c r="AMI140" s="29"/>
      <c r="AMJ140" s="29"/>
      <c r="AMK140" s="29"/>
    </row>
    <row r="141" spans="1:1025" s="30" customFormat="1" ht="15" customHeight="1">
      <c r="A141" s="229" t="s">
        <v>92</v>
      </c>
      <c r="B141" s="310" t="s">
        <v>149</v>
      </c>
      <c r="C141" s="310"/>
      <c r="D141" s="310"/>
      <c r="E141" s="310"/>
      <c r="F141" s="310"/>
      <c r="G141" s="310"/>
      <c r="I141" s="29"/>
      <c r="J141" s="12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  <c r="TP141" s="29"/>
      <c r="TQ141" s="29"/>
      <c r="TR141" s="29"/>
      <c r="TS141" s="29"/>
      <c r="TT141" s="29"/>
      <c r="TU141" s="29"/>
      <c r="TV141" s="29"/>
      <c r="TW141" s="29"/>
      <c r="TX141" s="29"/>
      <c r="TY141" s="29"/>
      <c r="TZ141" s="29"/>
      <c r="UA141" s="29"/>
      <c r="UB141" s="29"/>
      <c r="UC141" s="29"/>
      <c r="UD141" s="29"/>
      <c r="UE141" s="29"/>
      <c r="UF141" s="29"/>
      <c r="UG141" s="29"/>
      <c r="UH141" s="29"/>
      <c r="UI141" s="29"/>
      <c r="UJ141" s="29"/>
      <c r="UK141" s="29"/>
      <c r="UL141" s="29"/>
      <c r="UM141" s="29"/>
      <c r="UN141" s="29"/>
      <c r="UO141" s="29"/>
      <c r="UP141" s="29"/>
      <c r="UQ141" s="29"/>
      <c r="UR141" s="29"/>
      <c r="US141" s="29"/>
      <c r="UT141" s="29"/>
      <c r="UU141" s="29"/>
      <c r="UV141" s="29"/>
      <c r="UW141" s="29"/>
      <c r="UX141" s="29"/>
      <c r="UY141" s="29"/>
      <c r="UZ141" s="29"/>
      <c r="VA141" s="29"/>
      <c r="VB141" s="29"/>
      <c r="VC141" s="29"/>
      <c r="VD141" s="29"/>
      <c r="VE141" s="29"/>
      <c r="VF141" s="29"/>
      <c r="VG141" s="29"/>
      <c r="VH141" s="29"/>
      <c r="VI141" s="29"/>
      <c r="VJ141" s="29"/>
      <c r="VK141" s="29"/>
      <c r="VL141" s="29"/>
      <c r="VM141" s="29"/>
      <c r="VN141" s="29"/>
      <c r="VO141" s="29"/>
      <c r="VP141" s="29"/>
      <c r="VQ141" s="29"/>
      <c r="VR141" s="29"/>
      <c r="VS141" s="29"/>
      <c r="VT141" s="29"/>
      <c r="VU141" s="29"/>
      <c r="VV141" s="29"/>
      <c r="VW141" s="29"/>
      <c r="VX141" s="29"/>
      <c r="VY141" s="29"/>
      <c r="VZ141" s="29"/>
      <c r="WA141" s="29"/>
      <c r="WB141" s="29"/>
      <c r="WC141" s="29"/>
      <c r="WD141" s="29"/>
      <c r="WE141" s="29"/>
      <c r="WF141" s="29"/>
      <c r="WG141" s="29"/>
      <c r="WH141" s="29"/>
      <c r="WI141" s="29"/>
      <c r="WJ141" s="29"/>
      <c r="WK141" s="29"/>
      <c r="WL141" s="29"/>
      <c r="WM141" s="29"/>
      <c r="WN141" s="29"/>
      <c r="WO141" s="29"/>
      <c r="WP141" s="29"/>
      <c r="WQ141" s="29"/>
      <c r="WR141" s="29"/>
      <c r="WS141" s="29"/>
      <c r="WT141" s="29"/>
      <c r="WU141" s="29"/>
      <c r="WV141" s="29"/>
      <c r="WW141" s="29"/>
      <c r="WX141" s="29"/>
      <c r="WY141" s="29"/>
      <c r="WZ141" s="29"/>
      <c r="XA141" s="29"/>
      <c r="XB141" s="29"/>
      <c r="XC141" s="29"/>
      <c r="XD141" s="29"/>
      <c r="XE141" s="29"/>
      <c r="XF141" s="29"/>
      <c r="XG141" s="29"/>
      <c r="XH141" s="29"/>
      <c r="XI141" s="29"/>
      <c r="XJ141" s="29"/>
      <c r="XK141" s="29"/>
      <c r="XL141" s="29"/>
      <c r="XM141" s="29"/>
      <c r="XN141" s="29"/>
      <c r="XO141" s="29"/>
      <c r="XP141" s="29"/>
      <c r="XQ141" s="29"/>
      <c r="XR141" s="29"/>
      <c r="XS141" s="29"/>
      <c r="XT141" s="29"/>
      <c r="XU141" s="29"/>
      <c r="XV141" s="29"/>
      <c r="XW141" s="29"/>
      <c r="XX141" s="29"/>
      <c r="XY141" s="29"/>
      <c r="XZ141" s="29"/>
      <c r="YA141" s="29"/>
      <c r="YB141" s="29"/>
      <c r="YC141" s="29"/>
      <c r="YD141" s="29"/>
      <c r="YE141" s="29"/>
      <c r="YF141" s="29"/>
      <c r="YG141" s="29"/>
      <c r="YH141" s="29"/>
      <c r="YI141" s="29"/>
      <c r="YJ141" s="29"/>
      <c r="YK141" s="29"/>
      <c r="YL141" s="29"/>
      <c r="YM141" s="29"/>
      <c r="YN141" s="29"/>
      <c r="YO141" s="29"/>
      <c r="YP141" s="29"/>
      <c r="YQ141" s="29"/>
      <c r="YR141" s="29"/>
      <c r="YS141" s="29"/>
      <c r="YT141" s="29"/>
      <c r="YU141" s="29"/>
      <c r="YV141" s="29"/>
      <c r="YW141" s="29"/>
      <c r="YX141" s="29"/>
      <c r="YY141" s="29"/>
      <c r="YZ141" s="29"/>
      <c r="ZA141" s="29"/>
      <c r="ZB141" s="29"/>
      <c r="ZC141" s="29"/>
      <c r="ZD141" s="29"/>
      <c r="ZE141" s="29"/>
      <c r="ZF141" s="29"/>
      <c r="ZG141" s="29"/>
      <c r="ZH141" s="29"/>
      <c r="ZI141" s="29"/>
      <c r="ZJ141" s="29"/>
      <c r="ZK141" s="29"/>
      <c r="ZL141" s="29"/>
      <c r="ZM141" s="29"/>
      <c r="ZN141" s="29"/>
      <c r="ZO141" s="29"/>
      <c r="ZP141" s="29"/>
      <c r="ZQ141" s="29"/>
      <c r="ZR141" s="29"/>
      <c r="ZS141" s="29"/>
      <c r="ZT141" s="29"/>
      <c r="ZU141" s="29"/>
      <c r="ZV141" s="29"/>
      <c r="ZW141" s="29"/>
      <c r="ZX141" s="29"/>
      <c r="ZY141" s="29"/>
      <c r="ZZ141" s="29"/>
      <c r="AAA141" s="29"/>
      <c r="AAB141" s="29"/>
      <c r="AAC141" s="29"/>
      <c r="AAD141" s="29"/>
      <c r="AAE141" s="29"/>
      <c r="AAF141" s="29"/>
      <c r="AAG141" s="29"/>
      <c r="AAH141" s="29"/>
      <c r="AAI141" s="29"/>
      <c r="AAJ141" s="29"/>
      <c r="AAK141" s="29"/>
      <c r="AAL141" s="29"/>
      <c r="AAM141" s="29"/>
      <c r="AAN141" s="29"/>
      <c r="AAO141" s="29"/>
      <c r="AAP141" s="29"/>
      <c r="AAQ141" s="29"/>
      <c r="AAR141" s="29"/>
      <c r="AAS141" s="29"/>
      <c r="AAT141" s="29"/>
      <c r="AAU141" s="29"/>
      <c r="AAV141" s="29"/>
      <c r="AAW141" s="29"/>
      <c r="AAX141" s="29"/>
      <c r="AAY141" s="29"/>
      <c r="AAZ141" s="29"/>
      <c r="ABA141" s="29"/>
      <c r="ABB141" s="29"/>
      <c r="ABC141" s="29"/>
      <c r="ABD141" s="29"/>
      <c r="ABE141" s="29"/>
      <c r="ABF141" s="29"/>
      <c r="ABG141" s="29"/>
      <c r="ABH141" s="29"/>
      <c r="ABI141" s="29"/>
      <c r="ABJ141" s="29"/>
      <c r="ABK141" s="29"/>
      <c r="ABL141" s="29"/>
      <c r="ABM141" s="29"/>
      <c r="ABN141" s="29"/>
      <c r="ABO141" s="29"/>
      <c r="ABP141" s="29"/>
      <c r="ABQ141" s="29"/>
      <c r="ABR141" s="29"/>
      <c r="ABS141" s="29"/>
      <c r="ABT141" s="29"/>
      <c r="ABU141" s="29"/>
      <c r="ABV141" s="29"/>
      <c r="ABW141" s="29"/>
      <c r="ABX141" s="29"/>
      <c r="ABY141" s="29"/>
      <c r="ABZ141" s="29"/>
      <c r="ACA141" s="29"/>
      <c r="ACB141" s="29"/>
      <c r="ACC141" s="29"/>
      <c r="ACD141" s="29"/>
      <c r="ACE141" s="29"/>
      <c r="ACF141" s="29"/>
      <c r="ACG141" s="29"/>
      <c r="ACH141" s="29"/>
      <c r="ACI141" s="29"/>
      <c r="ACJ141" s="29"/>
      <c r="ACK141" s="29"/>
      <c r="ACL141" s="29"/>
      <c r="ACM141" s="29"/>
      <c r="ACN141" s="29"/>
      <c r="ACO141" s="29"/>
      <c r="ACP141" s="29"/>
      <c r="ACQ141" s="29"/>
      <c r="ACR141" s="29"/>
      <c r="ACS141" s="29"/>
      <c r="ACT141" s="29"/>
      <c r="ACU141" s="29"/>
      <c r="ACV141" s="29"/>
      <c r="ACW141" s="29"/>
      <c r="ACX141" s="29"/>
      <c r="ACY141" s="29"/>
      <c r="ACZ141" s="29"/>
      <c r="ADA141" s="29"/>
      <c r="ADB141" s="29"/>
      <c r="ADC141" s="29"/>
      <c r="ADD141" s="29"/>
      <c r="ADE141" s="29"/>
      <c r="ADF141" s="29"/>
      <c r="ADG141" s="29"/>
      <c r="ADH141" s="29"/>
      <c r="ADI141" s="29"/>
      <c r="ADJ141" s="29"/>
      <c r="ADK141" s="29"/>
      <c r="ADL141" s="29"/>
      <c r="ADM141" s="29"/>
      <c r="ADN141" s="29"/>
      <c r="ADO141" s="29"/>
      <c r="ADP141" s="29"/>
      <c r="ADQ141" s="29"/>
      <c r="ADR141" s="29"/>
      <c r="ADS141" s="29"/>
      <c r="ADT141" s="29"/>
      <c r="ADU141" s="29"/>
      <c r="ADV141" s="29"/>
      <c r="ADW141" s="29"/>
      <c r="ADX141" s="29"/>
      <c r="ADY141" s="29"/>
      <c r="ADZ141" s="29"/>
      <c r="AEA141" s="29"/>
      <c r="AEB141" s="29"/>
      <c r="AEC141" s="29"/>
      <c r="AED141" s="29"/>
      <c r="AEE141" s="29"/>
      <c r="AEF141" s="29"/>
      <c r="AEG141" s="29"/>
      <c r="AEH141" s="29"/>
      <c r="AEI141" s="29"/>
      <c r="AEJ141" s="29"/>
      <c r="AEK141" s="29"/>
      <c r="AEL141" s="29"/>
      <c r="AEM141" s="29"/>
      <c r="AEN141" s="29"/>
      <c r="AEO141" s="29"/>
      <c r="AEP141" s="29"/>
      <c r="AEQ141" s="29"/>
      <c r="AER141" s="29"/>
      <c r="AES141" s="29"/>
      <c r="AET141" s="29"/>
      <c r="AEU141" s="29"/>
      <c r="AEV141" s="29"/>
      <c r="AEW141" s="29"/>
      <c r="AEX141" s="29"/>
      <c r="AEY141" s="29"/>
      <c r="AEZ141" s="29"/>
      <c r="AFA141" s="29"/>
      <c r="AFB141" s="29"/>
      <c r="AFC141" s="29"/>
      <c r="AFD141" s="29"/>
      <c r="AFE141" s="29"/>
      <c r="AFF141" s="29"/>
      <c r="AFG141" s="29"/>
      <c r="AFH141" s="29"/>
      <c r="AFI141" s="29"/>
      <c r="AFJ141" s="29"/>
      <c r="AFK141" s="29"/>
      <c r="AFL141" s="29"/>
      <c r="AFM141" s="29"/>
      <c r="AFN141" s="29"/>
      <c r="AFO141" s="29"/>
      <c r="AFP141" s="29"/>
      <c r="AFQ141" s="29"/>
      <c r="AFR141" s="29"/>
      <c r="AFS141" s="29"/>
      <c r="AFT141" s="29"/>
      <c r="AFU141" s="29"/>
      <c r="AFV141" s="29"/>
      <c r="AFW141" s="29"/>
      <c r="AFX141" s="29"/>
      <c r="AFY141" s="29"/>
      <c r="AFZ141" s="29"/>
      <c r="AGA141" s="29"/>
      <c r="AGB141" s="29"/>
      <c r="AGC141" s="29"/>
      <c r="AGD141" s="29"/>
      <c r="AGE141" s="29"/>
      <c r="AGF141" s="29"/>
      <c r="AGG141" s="29"/>
      <c r="AGH141" s="29"/>
      <c r="AGI141" s="29"/>
      <c r="AGJ141" s="29"/>
      <c r="AGK141" s="29"/>
      <c r="AGL141" s="29"/>
      <c r="AGM141" s="29"/>
      <c r="AGN141" s="29"/>
      <c r="AGO141" s="29"/>
      <c r="AGP141" s="29"/>
      <c r="AGQ141" s="29"/>
      <c r="AGR141" s="29"/>
      <c r="AGS141" s="29"/>
      <c r="AGT141" s="29"/>
      <c r="AGU141" s="29"/>
      <c r="AGV141" s="29"/>
      <c r="AGW141" s="29"/>
      <c r="AGX141" s="29"/>
      <c r="AGY141" s="29"/>
      <c r="AGZ141" s="29"/>
      <c r="AHA141" s="29"/>
      <c r="AHB141" s="29"/>
      <c r="AHC141" s="29"/>
      <c r="AHD141" s="29"/>
      <c r="AHE141" s="29"/>
      <c r="AHF141" s="29"/>
      <c r="AHG141" s="29"/>
      <c r="AHH141" s="29"/>
      <c r="AHI141" s="29"/>
      <c r="AHJ141" s="29"/>
      <c r="AHK141" s="29"/>
      <c r="AHL141" s="29"/>
      <c r="AHM141" s="29"/>
      <c r="AHN141" s="29"/>
      <c r="AHO141" s="29"/>
      <c r="AHP141" s="29"/>
      <c r="AHQ141" s="29"/>
      <c r="AHR141" s="29"/>
      <c r="AHS141" s="29"/>
      <c r="AHT141" s="29"/>
      <c r="AHU141" s="29"/>
      <c r="AHV141" s="29"/>
      <c r="AHW141" s="29"/>
      <c r="AHX141" s="29"/>
      <c r="AHY141" s="29"/>
      <c r="AHZ141" s="29"/>
      <c r="AIA141" s="29"/>
      <c r="AIB141" s="29"/>
      <c r="AIC141" s="29"/>
      <c r="AID141" s="29"/>
      <c r="AIE141" s="29"/>
      <c r="AIF141" s="29"/>
      <c r="AIG141" s="29"/>
      <c r="AIH141" s="29"/>
      <c r="AII141" s="29"/>
      <c r="AIJ141" s="29"/>
      <c r="AIK141" s="29"/>
      <c r="AIL141" s="29"/>
      <c r="AIM141" s="29"/>
      <c r="AIN141" s="29"/>
      <c r="AIO141" s="29"/>
      <c r="AIP141" s="29"/>
      <c r="AIQ141" s="29"/>
      <c r="AIR141" s="29"/>
      <c r="AIS141" s="29"/>
      <c r="AIT141" s="29"/>
      <c r="AIU141" s="29"/>
      <c r="AIV141" s="29"/>
      <c r="AIW141" s="29"/>
      <c r="AIX141" s="29"/>
      <c r="AIY141" s="29"/>
      <c r="AIZ141" s="29"/>
      <c r="AJA141" s="29"/>
      <c r="AJB141" s="29"/>
      <c r="AJC141" s="29"/>
      <c r="AJD141" s="29"/>
      <c r="AJE141" s="29"/>
      <c r="AJF141" s="29"/>
      <c r="AJG141" s="29"/>
      <c r="AJH141" s="29"/>
      <c r="AJI141" s="29"/>
      <c r="AJJ141" s="29"/>
      <c r="AJK141" s="29"/>
      <c r="AJL141" s="29"/>
      <c r="AJM141" s="29"/>
      <c r="AJN141" s="29"/>
      <c r="AJO141" s="29"/>
      <c r="AJP141" s="29"/>
      <c r="AJQ141" s="29"/>
      <c r="AJR141" s="29"/>
      <c r="AJS141" s="29"/>
      <c r="AJT141" s="29"/>
      <c r="AJU141" s="29"/>
      <c r="AJV141" s="29"/>
      <c r="AJW141" s="29"/>
      <c r="AJX141" s="29"/>
      <c r="AJY141" s="29"/>
      <c r="AJZ141" s="29"/>
      <c r="AKA141" s="29"/>
      <c r="AKB141" s="29"/>
      <c r="AKC141" s="29"/>
      <c r="AKD141" s="29"/>
      <c r="AKE141" s="29"/>
      <c r="AKF141" s="29"/>
      <c r="AKG141" s="29"/>
      <c r="AKH141" s="29"/>
      <c r="AKI141" s="29"/>
      <c r="AKJ141" s="29"/>
      <c r="AKK141" s="29"/>
      <c r="AKL141" s="29"/>
      <c r="AKM141" s="29"/>
      <c r="AKN141" s="29"/>
      <c r="AKO141" s="29"/>
      <c r="AKP141" s="29"/>
      <c r="AKQ141" s="29"/>
      <c r="AKR141" s="29"/>
      <c r="AKS141" s="29"/>
      <c r="AKT141" s="29"/>
      <c r="AKU141" s="29"/>
      <c r="AKV141" s="29"/>
      <c r="AKW141" s="29"/>
      <c r="AKX141" s="29"/>
      <c r="AKY141" s="29"/>
      <c r="AKZ141" s="29"/>
      <c r="ALA141" s="29"/>
      <c r="ALB141" s="29"/>
      <c r="ALC141" s="29"/>
      <c r="ALD141" s="29"/>
      <c r="ALE141" s="29"/>
      <c r="ALF141" s="29"/>
      <c r="ALG141" s="29"/>
      <c r="ALH141" s="29"/>
      <c r="ALI141" s="29"/>
      <c r="ALJ141" s="29"/>
      <c r="ALK141" s="29"/>
      <c r="ALL141" s="29"/>
      <c r="ALM141" s="29"/>
      <c r="ALN141" s="29"/>
      <c r="ALO141" s="29"/>
      <c r="ALP141" s="29"/>
      <c r="ALQ141" s="29"/>
      <c r="ALR141" s="29"/>
      <c r="ALS141" s="29"/>
      <c r="ALT141" s="29"/>
      <c r="ALU141" s="29"/>
      <c r="ALV141" s="29"/>
      <c r="ALW141" s="29"/>
      <c r="ALX141" s="29"/>
      <c r="ALY141" s="29"/>
      <c r="ALZ141" s="29"/>
      <c r="AMA141" s="29"/>
      <c r="AMB141" s="29"/>
      <c r="AMC141" s="29"/>
      <c r="AMD141" s="29"/>
      <c r="AME141" s="29"/>
      <c r="AMF141" s="29"/>
      <c r="AMG141" s="29"/>
      <c r="AMH141" s="29"/>
      <c r="AMI141" s="29"/>
      <c r="AMJ141" s="29"/>
      <c r="AMK141" s="29"/>
    </row>
    <row r="142" spans="1:1025" s="30" customFormat="1" ht="15">
      <c r="A142" s="311" t="s">
        <v>148</v>
      </c>
      <c r="B142" s="312" t="s">
        <v>150</v>
      </c>
      <c r="C142" s="313" t="s">
        <v>151</v>
      </c>
      <c r="D142" s="314"/>
      <c r="E142" s="230"/>
      <c r="F142" s="231"/>
      <c r="G142" s="232"/>
      <c r="I142" s="29"/>
      <c r="J142" s="12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  <c r="TP142" s="29"/>
      <c r="TQ142" s="29"/>
      <c r="TR142" s="29"/>
      <c r="TS142" s="29"/>
      <c r="TT142" s="29"/>
      <c r="TU142" s="29"/>
      <c r="TV142" s="29"/>
      <c r="TW142" s="29"/>
      <c r="TX142" s="29"/>
      <c r="TY142" s="29"/>
      <c r="TZ142" s="29"/>
      <c r="UA142" s="29"/>
      <c r="UB142" s="29"/>
      <c r="UC142" s="29"/>
      <c r="UD142" s="29"/>
      <c r="UE142" s="29"/>
      <c r="UF142" s="29"/>
      <c r="UG142" s="29"/>
      <c r="UH142" s="29"/>
      <c r="UI142" s="29"/>
      <c r="UJ142" s="29"/>
      <c r="UK142" s="29"/>
      <c r="UL142" s="29"/>
      <c r="UM142" s="29"/>
      <c r="UN142" s="29"/>
      <c r="UO142" s="29"/>
      <c r="UP142" s="29"/>
      <c r="UQ142" s="29"/>
      <c r="UR142" s="29"/>
      <c r="US142" s="29"/>
      <c r="UT142" s="29"/>
      <c r="UU142" s="29"/>
      <c r="UV142" s="29"/>
      <c r="UW142" s="29"/>
      <c r="UX142" s="29"/>
      <c r="UY142" s="29"/>
      <c r="UZ142" s="29"/>
      <c r="VA142" s="29"/>
      <c r="VB142" s="29"/>
      <c r="VC142" s="29"/>
      <c r="VD142" s="29"/>
      <c r="VE142" s="29"/>
      <c r="VF142" s="29"/>
      <c r="VG142" s="29"/>
      <c r="VH142" s="29"/>
      <c r="VI142" s="29"/>
      <c r="VJ142" s="29"/>
      <c r="VK142" s="29"/>
      <c r="VL142" s="29"/>
      <c r="VM142" s="29"/>
      <c r="VN142" s="29"/>
      <c r="VO142" s="29"/>
      <c r="VP142" s="29"/>
      <c r="VQ142" s="29"/>
      <c r="VR142" s="29"/>
      <c r="VS142" s="29"/>
      <c r="VT142" s="29"/>
      <c r="VU142" s="29"/>
      <c r="VV142" s="29"/>
      <c r="VW142" s="29"/>
      <c r="VX142" s="29"/>
      <c r="VY142" s="29"/>
      <c r="VZ142" s="29"/>
      <c r="WA142" s="29"/>
      <c r="WB142" s="29"/>
      <c r="WC142" s="29"/>
      <c r="WD142" s="29"/>
      <c r="WE142" s="29"/>
      <c r="WF142" s="29"/>
      <c r="WG142" s="29"/>
      <c r="WH142" s="29"/>
      <c r="WI142" s="29"/>
      <c r="WJ142" s="29"/>
      <c r="WK142" s="29"/>
      <c r="WL142" s="29"/>
      <c r="WM142" s="29"/>
      <c r="WN142" s="29"/>
      <c r="WO142" s="29"/>
      <c r="WP142" s="29"/>
      <c r="WQ142" s="29"/>
      <c r="WR142" s="29"/>
      <c r="WS142" s="29"/>
      <c r="WT142" s="29"/>
      <c r="WU142" s="29"/>
      <c r="WV142" s="29"/>
      <c r="WW142" s="29"/>
      <c r="WX142" s="29"/>
      <c r="WY142" s="29"/>
      <c r="WZ142" s="29"/>
      <c r="XA142" s="29"/>
      <c r="XB142" s="29"/>
      <c r="XC142" s="29"/>
      <c r="XD142" s="29"/>
      <c r="XE142" s="29"/>
      <c r="XF142" s="29"/>
      <c r="XG142" s="29"/>
      <c r="XH142" s="29"/>
      <c r="XI142" s="29"/>
      <c r="XJ142" s="29"/>
      <c r="XK142" s="29"/>
      <c r="XL142" s="29"/>
      <c r="XM142" s="29"/>
      <c r="XN142" s="29"/>
      <c r="XO142" s="29"/>
      <c r="XP142" s="29"/>
      <c r="XQ142" s="29"/>
      <c r="XR142" s="29"/>
      <c r="XS142" s="29"/>
      <c r="XT142" s="29"/>
      <c r="XU142" s="29"/>
      <c r="XV142" s="29"/>
      <c r="XW142" s="29"/>
      <c r="XX142" s="29"/>
      <c r="XY142" s="29"/>
      <c r="XZ142" s="29"/>
      <c r="YA142" s="29"/>
      <c r="YB142" s="29"/>
      <c r="YC142" s="29"/>
      <c r="YD142" s="29"/>
      <c r="YE142" s="29"/>
      <c r="YF142" s="29"/>
      <c r="YG142" s="29"/>
      <c r="YH142" s="29"/>
      <c r="YI142" s="29"/>
      <c r="YJ142" s="29"/>
      <c r="YK142" s="29"/>
      <c r="YL142" s="29"/>
      <c r="YM142" s="29"/>
      <c r="YN142" s="29"/>
      <c r="YO142" s="29"/>
      <c r="YP142" s="29"/>
      <c r="YQ142" s="29"/>
      <c r="YR142" s="29"/>
      <c r="YS142" s="29"/>
      <c r="YT142" s="29"/>
      <c r="YU142" s="29"/>
      <c r="YV142" s="29"/>
      <c r="YW142" s="29"/>
      <c r="YX142" s="29"/>
      <c r="YY142" s="29"/>
      <c r="YZ142" s="29"/>
      <c r="ZA142" s="29"/>
      <c r="ZB142" s="29"/>
      <c r="ZC142" s="29"/>
      <c r="ZD142" s="29"/>
      <c r="ZE142" s="29"/>
      <c r="ZF142" s="29"/>
      <c r="ZG142" s="29"/>
      <c r="ZH142" s="29"/>
      <c r="ZI142" s="29"/>
      <c r="ZJ142" s="29"/>
      <c r="ZK142" s="29"/>
      <c r="ZL142" s="29"/>
      <c r="ZM142" s="29"/>
      <c r="ZN142" s="29"/>
      <c r="ZO142" s="29"/>
      <c r="ZP142" s="29"/>
      <c r="ZQ142" s="29"/>
      <c r="ZR142" s="29"/>
      <c r="ZS142" s="29"/>
      <c r="ZT142" s="29"/>
      <c r="ZU142" s="29"/>
      <c r="ZV142" s="29"/>
      <c r="ZW142" s="29"/>
      <c r="ZX142" s="29"/>
      <c r="ZY142" s="29"/>
      <c r="ZZ142" s="29"/>
      <c r="AAA142" s="29"/>
      <c r="AAB142" s="29"/>
      <c r="AAC142" s="29"/>
      <c r="AAD142" s="29"/>
      <c r="AAE142" s="29"/>
      <c r="AAF142" s="29"/>
      <c r="AAG142" s="29"/>
      <c r="AAH142" s="29"/>
      <c r="AAI142" s="29"/>
      <c r="AAJ142" s="29"/>
      <c r="AAK142" s="29"/>
      <c r="AAL142" s="29"/>
      <c r="AAM142" s="29"/>
      <c r="AAN142" s="29"/>
      <c r="AAO142" s="29"/>
      <c r="AAP142" s="29"/>
      <c r="AAQ142" s="29"/>
      <c r="AAR142" s="29"/>
      <c r="AAS142" s="29"/>
      <c r="AAT142" s="29"/>
      <c r="AAU142" s="29"/>
      <c r="AAV142" s="29"/>
      <c r="AAW142" s="29"/>
      <c r="AAX142" s="29"/>
      <c r="AAY142" s="29"/>
      <c r="AAZ142" s="29"/>
      <c r="ABA142" s="29"/>
      <c r="ABB142" s="29"/>
      <c r="ABC142" s="29"/>
      <c r="ABD142" s="29"/>
      <c r="ABE142" s="29"/>
      <c r="ABF142" s="29"/>
      <c r="ABG142" s="29"/>
      <c r="ABH142" s="29"/>
      <c r="ABI142" s="29"/>
      <c r="ABJ142" s="29"/>
      <c r="ABK142" s="29"/>
      <c r="ABL142" s="29"/>
      <c r="ABM142" s="29"/>
      <c r="ABN142" s="29"/>
      <c r="ABO142" s="29"/>
      <c r="ABP142" s="29"/>
      <c r="ABQ142" s="29"/>
      <c r="ABR142" s="29"/>
      <c r="ABS142" s="29"/>
      <c r="ABT142" s="29"/>
      <c r="ABU142" s="29"/>
      <c r="ABV142" s="29"/>
      <c r="ABW142" s="29"/>
      <c r="ABX142" s="29"/>
      <c r="ABY142" s="29"/>
      <c r="ABZ142" s="29"/>
      <c r="ACA142" s="29"/>
      <c r="ACB142" s="29"/>
      <c r="ACC142" s="29"/>
      <c r="ACD142" s="29"/>
      <c r="ACE142" s="29"/>
      <c r="ACF142" s="29"/>
      <c r="ACG142" s="29"/>
      <c r="ACH142" s="29"/>
      <c r="ACI142" s="29"/>
      <c r="ACJ142" s="29"/>
      <c r="ACK142" s="29"/>
      <c r="ACL142" s="29"/>
      <c r="ACM142" s="29"/>
      <c r="ACN142" s="29"/>
      <c r="ACO142" s="29"/>
      <c r="ACP142" s="29"/>
      <c r="ACQ142" s="29"/>
      <c r="ACR142" s="29"/>
      <c r="ACS142" s="29"/>
      <c r="ACT142" s="29"/>
      <c r="ACU142" s="29"/>
      <c r="ACV142" s="29"/>
      <c r="ACW142" s="29"/>
      <c r="ACX142" s="29"/>
      <c r="ACY142" s="29"/>
      <c r="ACZ142" s="29"/>
      <c r="ADA142" s="29"/>
      <c r="ADB142" s="29"/>
      <c r="ADC142" s="29"/>
      <c r="ADD142" s="29"/>
      <c r="ADE142" s="29"/>
      <c r="ADF142" s="29"/>
      <c r="ADG142" s="29"/>
      <c r="ADH142" s="29"/>
      <c r="ADI142" s="29"/>
      <c r="ADJ142" s="29"/>
      <c r="ADK142" s="29"/>
      <c r="ADL142" s="29"/>
      <c r="ADM142" s="29"/>
      <c r="ADN142" s="29"/>
      <c r="ADO142" s="29"/>
      <c r="ADP142" s="29"/>
      <c r="ADQ142" s="29"/>
      <c r="ADR142" s="29"/>
      <c r="ADS142" s="29"/>
      <c r="ADT142" s="29"/>
      <c r="ADU142" s="29"/>
      <c r="ADV142" s="29"/>
      <c r="ADW142" s="29"/>
      <c r="ADX142" s="29"/>
      <c r="ADY142" s="29"/>
      <c r="ADZ142" s="29"/>
      <c r="AEA142" s="29"/>
      <c r="AEB142" s="29"/>
      <c r="AEC142" s="29"/>
      <c r="AED142" s="29"/>
      <c r="AEE142" s="29"/>
      <c r="AEF142" s="29"/>
      <c r="AEG142" s="29"/>
      <c r="AEH142" s="29"/>
      <c r="AEI142" s="29"/>
      <c r="AEJ142" s="29"/>
      <c r="AEK142" s="29"/>
      <c r="AEL142" s="29"/>
      <c r="AEM142" s="29"/>
      <c r="AEN142" s="29"/>
      <c r="AEO142" s="29"/>
      <c r="AEP142" s="29"/>
      <c r="AEQ142" s="29"/>
      <c r="AER142" s="29"/>
      <c r="AES142" s="29"/>
      <c r="AET142" s="29"/>
      <c r="AEU142" s="29"/>
      <c r="AEV142" s="29"/>
      <c r="AEW142" s="29"/>
      <c r="AEX142" s="29"/>
      <c r="AEY142" s="29"/>
      <c r="AEZ142" s="29"/>
      <c r="AFA142" s="29"/>
      <c r="AFB142" s="29"/>
      <c r="AFC142" s="29"/>
      <c r="AFD142" s="29"/>
      <c r="AFE142" s="29"/>
      <c r="AFF142" s="29"/>
      <c r="AFG142" s="29"/>
      <c r="AFH142" s="29"/>
      <c r="AFI142" s="29"/>
      <c r="AFJ142" s="29"/>
      <c r="AFK142" s="29"/>
      <c r="AFL142" s="29"/>
      <c r="AFM142" s="29"/>
      <c r="AFN142" s="29"/>
      <c r="AFO142" s="29"/>
      <c r="AFP142" s="29"/>
      <c r="AFQ142" s="29"/>
      <c r="AFR142" s="29"/>
      <c r="AFS142" s="29"/>
      <c r="AFT142" s="29"/>
      <c r="AFU142" s="29"/>
      <c r="AFV142" s="29"/>
      <c r="AFW142" s="29"/>
      <c r="AFX142" s="29"/>
      <c r="AFY142" s="29"/>
      <c r="AFZ142" s="29"/>
      <c r="AGA142" s="29"/>
      <c r="AGB142" s="29"/>
      <c r="AGC142" s="29"/>
      <c r="AGD142" s="29"/>
      <c r="AGE142" s="29"/>
      <c r="AGF142" s="29"/>
      <c r="AGG142" s="29"/>
      <c r="AGH142" s="29"/>
      <c r="AGI142" s="29"/>
      <c r="AGJ142" s="29"/>
      <c r="AGK142" s="29"/>
      <c r="AGL142" s="29"/>
      <c r="AGM142" s="29"/>
      <c r="AGN142" s="29"/>
      <c r="AGO142" s="29"/>
      <c r="AGP142" s="29"/>
      <c r="AGQ142" s="29"/>
      <c r="AGR142" s="29"/>
      <c r="AGS142" s="29"/>
      <c r="AGT142" s="29"/>
      <c r="AGU142" s="29"/>
      <c r="AGV142" s="29"/>
      <c r="AGW142" s="29"/>
      <c r="AGX142" s="29"/>
      <c r="AGY142" s="29"/>
      <c r="AGZ142" s="29"/>
      <c r="AHA142" s="29"/>
      <c r="AHB142" s="29"/>
      <c r="AHC142" s="29"/>
      <c r="AHD142" s="29"/>
      <c r="AHE142" s="29"/>
      <c r="AHF142" s="29"/>
      <c r="AHG142" s="29"/>
      <c r="AHH142" s="29"/>
      <c r="AHI142" s="29"/>
      <c r="AHJ142" s="29"/>
      <c r="AHK142" s="29"/>
      <c r="AHL142" s="29"/>
      <c r="AHM142" s="29"/>
      <c r="AHN142" s="29"/>
      <c r="AHO142" s="29"/>
      <c r="AHP142" s="29"/>
      <c r="AHQ142" s="29"/>
      <c r="AHR142" s="29"/>
      <c r="AHS142" s="29"/>
      <c r="AHT142" s="29"/>
      <c r="AHU142" s="29"/>
      <c r="AHV142" s="29"/>
      <c r="AHW142" s="29"/>
      <c r="AHX142" s="29"/>
      <c r="AHY142" s="29"/>
      <c r="AHZ142" s="29"/>
      <c r="AIA142" s="29"/>
      <c r="AIB142" s="29"/>
      <c r="AIC142" s="29"/>
      <c r="AID142" s="29"/>
      <c r="AIE142" s="29"/>
      <c r="AIF142" s="29"/>
      <c r="AIG142" s="29"/>
      <c r="AIH142" s="29"/>
      <c r="AII142" s="29"/>
      <c r="AIJ142" s="29"/>
      <c r="AIK142" s="29"/>
      <c r="AIL142" s="29"/>
      <c r="AIM142" s="29"/>
      <c r="AIN142" s="29"/>
      <c r="AIO142" s="29"/>
      <c r="AIP142" s="29"/>
      <c r="AIQ142" s="29"/>
      <c r="AIR142" s="29"/>
      <c r="AIS142" s="29"/>
      <c r="AIT142" s="29"/>
      <c r="AIU142" s="29"/>
      <c r="AIV142" s="29"/>
      <c r="AIW142" s="29"/>
      <c r="AIX142" s="29"/>
      <c r="AIY142" s="29"/>
      <c r="AIZ142" s="29"/>
      <c r="AJA142" s="29"/>
      <c r="AJB142" s="29"/>
      <c r="AJC142" s="29"/>
      <c r="AJD142" s="29"/>
      <c r="AJE142" s="29"/>
      <c r="AJF142" s="29"/>
      <c r="AJG142" s="29"/>
      <c r="AJH142" s="29"/>
      <c r="AJI142" s="29"/>
      <c r="AJJ142" s="29"/>
      <c r="AJK142" s="29"/>
      <c r="AJL142" s="29"/>
      <c r="AJM142" s="29"/>
      <c r="AJN142" s="29"/>
      <c r="AJO142" s="29"/>
      <c r="AJP142" s="29"/>
      <c r="AJQ142" s="29"/>
      <c r="AJR142" s="29"/>
      <c r="AJS142" s="29"/>
      <c r="AJT142" s="29"/>
      <c r="AJU142" s="29"/>
      <c r="AJV142" s="29"/>
      <c r="AJW142" s="29"/>
      <c r="AJX142" s="29"/>
      <c r="AJY142" s="29"/>
      <c r="AJZ142" s="29"/>
      <c r="AKA142" s="29"/>
      <c r="AKB142" s="29"/>
      <c r="AKC142" s="29"/>
      <c r="AKD142" s="29"/>
      <c r="AKE142" s="29"/>
      <c r="AKF142" s="29"/>
      <c r="AKG142" s="29"/>
      <c r="AKH142" s="29"/>
      <c r="AKI142" s="29"/>
      <c r="AKJ142" s="29"/>
      <c r="AKK142" s="29"/>
      <c r="AKL142" s="29"/>
      <c r="AKM142" s="29"/>
      <c r="AKN142" s="29"/>
      <c r="AKO142" s="29"/>
      <c r="AKP142" s="29"/>
      <c r="AKQ142" s="29"/>
      <c r="AKR142" s="29"/>
      <c r="AKS142" s="29"/>
      <c r="AKT142" s="29"/>
      <c r="AKU142" s="29"/>
      <c r="AKV142" s="29"/>
      <c r="AKW142" s="29"/>
      <c r="AKX142" s="29"/>
      <c r="AKY142" s="29"/>
      <c r="AKZ142" s="29"/>
      <c r="ALA142" s="29"/>
      <c r="ALB142" s="29"/>
      <c r="ALC142" s="29"/>
      <c r="ALD142" s="29"/>
      <c r="ALE142" s="29"/>
      <c r="ALF142" s="29"/>
      <c r="ALG142" s="29"/>
      <c r="ALH142" s="29"/>
      <c r="ALI142" s="29"/>
      <c r="ALJ142" s="29"/>
      <c r="ALK142" s="29"/>
      <c r="ALL142" s="29"/>
      <c r="ALM142" s="29"/>
      <c r="ALN142" s="29"/>
      <c r="ALO142" s="29"/>
      <c r="ALP142" s="29"/>
      <c r="ALQ142" s="29"/>
      <c r="ALR142" s="29"/>
      <c r="ALS142" s="29"/>
      <c r="ALT142" s="29"/>
      <c r="ALU142" s="29"/>
      <c r="ALV142" s="29"/>
      <c r="ALW142" s="29"/>
      <c r="ALX142" s="29"/>
      <c r="ALY142" s="29"/>
      <c r="ALZ142" s="29"/>
      <c r="AMA142" s="29"/>
      <c r="AMB142" s="29"/>
      <c r="AMC142" s="29"/>
      <c r="AMD142" s="29"/>
      <c r="AME142" s="29"/>
      <c r="AMF142" s="29"/>
      <c r="AMG142" s="29"/>
      <c r="AMH142" s="29"/>
      <c r="AMI142" s="29"/>
      <c r="AMJ142" s="29"/>
      <c r="AMK142" s="29"/>
    </row>
    <row r="143" spans="1:1025" s="30" customFormat="1" ht="15">
      <c r="A143" s="311"/>
      <c r="B143" s="312"/>
      <c r="C143" s="315" t="s">
        <v>152</v>
      </c>
      <c r="D143" s="316"/>
      <c r="E143" s="233" t="s">
        <v>154</v>
      </c>
      <c r="F143" s="234"/>
      <c r="G143" s="235"/>
      <c r="I143" s="29"/>
      <c r="J143" s="12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  <c r="IV143" s="29"/>
      <c r="IW143" s="29"/>
      <c r="IX143" s="29"/>
      <c r="IY143" s="29"/>
      <c r="IZ143" s="29"/>
      <c r="JA143" s="29"/>
      <c r="JB143" s="29"/>
      <c r="JC143" s="29"/>
      <c r="JD143" s="29"/>
      <c r="JE143" s="29"/>
      <c r="JF143" s="29"/>
      <c r="JG143" s="29"/>
      <c r="JH143" s="29"/>
      <c r="JI143" s="29"/>
      <c r="JJ143" s="29"/>
      <c r="JK143" s="29"/>
      <c r="JL143" s="29"/>
      <c r="JM143" s="29"/>
      <c r="JN143" s="29"/>
      <c r="JO143" s="29"/>
      <c r="JP143" s="29"/>
      <c r="JQ143" s="29"/>
      <c r="JR143" s="29"/>
      <c r="JS143" s="29"/>
      <c r="JT143" s="29"/>
      <c r="JU143" s="29"/>
      <c r="JV143" s="29"/>
      <c r="JW143" s="29"/>
      <c r="JX143" s="29"/>
      <c r="JY143" s="29"/>
      <c r="JZ143" s="29"/>
      <c r="KA143" s="29"/>
      <c r="KB143" s="29"/>
      <c r="KC143" s="29"/>
      <c r="KD143" s="29"/>
      <c r="KE143" s="29"/>
      <c r="KF143" s="29"/>
      <c r="KG143" s="29"/>
      <c r="KH143" s="29"/>
      <c r="KI143" s="29"/>
      <c r="KJ143" s="29"/>
      <c r="KK143" s="29"/>
      <c r="KL143" s="29"/>
      <c r="KM143" s="29"/>
      <c r="KN143" s="29"/>
      <c r="KO143" s="29"/>
      <c r="KP143" s="29"/>
      <c r="KQ143" s="29"/>
      <c r="KR143" s="29"/>
      <c r="KS143" s="29"/>
      <c r="KT143" s="29"/>
      <c r="KU143" s="29"/>
      <c r="KV143" s="29"/>
      <c r="KW143" s="29"/>
      <c r="KX143" s="29"/>
      <c r="KY143" s="29"/>
      <c r="KZ143" s="29"/>
      <c r="LA143" s="29"/>
      <c r="LB143" s="29"/>
      <c r="LC143" s="29"/>
      <c r="LD143" s="29"/>
      <c r="LE143" s="29"/>
      <c r="LF143" s="29"/>
      <c r="LG143" s="29"/>
      <c r="LH143" s="29"/>
      <c r="LI143" s="29"/>
      <c r="LJ143" s="29"/>
      <c r="LK143" s="29"/>
      <c r="LL143" s="29"/>
      <c r="LM143" s="29"/>
      <c r="LN143" s="29"/>
      <c r="LO143" s="29"/>
      <c r="LP143" s="29"/>
      <c r="LQ143" s="29"/>
      <c r="LR143" s="29"/>
      <c r="LS143" s="29"/>
      <c r="LT143" s="29"/>
      <c r="LU143" s="29"/>
      <c r="LV143" s="29"/>
      <c r="LW143" s="29"/>
      <c r="LX143" s="29"/>
      <c r="LY143" s="29"/>
      <c r="LZ143" s="29"/>
      <c r="MA143" s="29"/>
      <c r="MB143" s="29"/>
      <c r="MC143" s="29"/>
      <c r="MD143" s="29"/>
      <c r="ME143" s="29"/>
      <c r="MF143" s="29"/>
      <c r="MG143" s="29"/>
      <c r="MH143" s="29"/>
      <c r="MI143" s="29"/>
      <c r="MJ143" s="29"/>
      <c r="MK143" s="29"/>
      <c r="ML143" s="29"/>
      <c r="MM143" s="29"/>
      <c r="MN143" s="29"/>
      <c r="MO143" s="29"/>
      <c r="MP143" s="29"/>
      <c r="MQ143" s="29"/>
      <c r="MR143" s="29"/>
      <c r="MS143" s="29"/>
      <c r="MT143" s="29"/>
      <c r="MU143" s="29"/>
      <c r="MV143" s="29"/>
      <c r="MW143" s="29"/>
      <c r="MX143" s="29"/>
      <c r="MY143" s="29"/>
      <c r="MZ143" s="29"/>
      <c r="NA143" s="29"/>
      <c r="NB143" s="29"/>
      <c r="NC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9"/>
      <c r="PT143" s="29"/>
      <c r="PU143" s="29"/>
      <c r="PV143" s="29"/>
      <c r="PW143" s="29"/>
      <c r="PX143" s="29"/>
      <c r="PY143" s="29"/>
      <c r="PZ143" s="29"/>
      <c r="QA143" s="29"/>
      <c r="QB143" s="29"/>
      <c r="QC143" s="29"/>
      <c r="QD143" s="29"/>
      <c r="QE143" s="29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9"/>
      <c r="QU143" s="29"/>
      <c r="QV143" s="29"/>
      <c r="QW143" s="29"/>
      <c r="QX143" s="29"/>
      <c r="QY143" s="29"/>
      <c r="QZ143" s="29"/>
      <c r="RA143" s="29"/>
      <c r="RB143" s="29"/>
      <c r="RC143" s="29"/>
      <c r="RD143" s="29"/>
      <c r="RE143" s="29"/>
      <c r="RF143" s="29"/>
      <c r="RG143" s="29"/>
      <c r="RH143" s="29"/>
      <c r="RI143" s="29"/>
      <c r="RJ143" s="29"/>
      <c r="RK143" s="29"/>
      <c r="RL143" s="29"/>
      <c r="RM143" s="29"/>
      <c r="RN143" s="29"/>
      <c r="RO143" s="29"/>
      <c r="RP143" s="29"/>
      <c r="RQ143" s="29"/>
      <c r="RR143" s="29"/>
      <c r="RS143" s="29"/>
      <c r="RT143" s="29"/>
      <c r="RU143" s="29"/>
      <c r="RV143" s="29"/>
      <c r="RW143" s="29"/>
      <c r="RX143" s="29"/>
      <c r="RY143" s="29"/>
      <c r="RZ143" s="29"/>
      <c r="SA143" s="29"/>
      <c r="SB143" s="29"/>
      <c r="SC143" s="29"/>
      <c r="SD143" s="29"/>
      <c r="SE143" s="29"/>
      <c r="SF143" s="29"/>
      <c r="SG143" s="29"/>
      <c r="SH143" s="29"/>
      <c r="SI143" s="29"/>
      <c r="SJ143" s="29"/>
      <c r="SK143" s="29"/>
      <c r="SL143" s="29"/>
      <c r="SM143" s="29"/>
      <c r="SN143" s="29"/>
      <c r="SO143" s="29"/>
      <c r="SP143" s="29"/>
      <c r="SQ143" s="29"/>
      <c r="SR143" s="29"/>
      <c r="SS143" s="29"/>
      <c r="ST143" s="29"/>
      <c r="SU143" s="29"/>
      <c r="SV143" s="29"/>
      <c r="SW143" s="29"/>
      <c r="SX143" s="29"/>
      <c r="SY143" s="29"/>
      <c r="SZ143" s="29"/>
      <c r="TA143" s="29"/>
      <c r="TB143" s="29"/>
      <c r="TC143" s="29"/>
      <c r="TD143" s="29"/>
      <c r="TE143" s="29"/>
      <c r="TF143" s="29"/>
      <c r="TG143" s="29"/>
      <c r="TH143" s="29"/>
      <c r="TI143" s="29"/>
      <c r="TJ143" s="29"/>
      <c r="TK143" s="29"/>
      <c r="TL143" s="29"/>
      <c r="TM143" s="29"/>
      <c r="TN143" s="29"/>
      <c r="TO143" s="29"/>
      <c r="TP143" s="29"/>
      <c r="TQ143" s="29"/>
      <c r="TR143" s="29"/>
      <c r="TS143" s="29"/>
      <c r="TT143" s="29"/>
      <c r="TU143" s="29"/>
      <c r="TV143" s="29"/>
      <c r="TW143" s="29"/>
      <c r="TX143" s="29"/>
      <c r="TY143" s="29"/>
      <c r="TZ143" s="29"/>
      <c r="UA143" s="29"/>
      <c r="UB143" s="29"/>
      <c r="UC143" s="29"/>
      <c r="UD143" s="29"/>
      <c r="UE143" s="29"/>
      <c r="UF143" s="29"/>
      <c r="UG143" s="29"/>
      <c r="UH143" s="29"/>
      <c r="UI143" s="29"/>
      <c r="UJ143" s="29"/>
      <c r="UK143" s="29"/>
      <c r="UL143" s="29"/>
      <c r="UM143" s="29"/>
      <c r="UN143" s="29"/>
      <c r="UO143" s="29"/>
      <c r="UP143" s="29"/>
      <c r="UQ143" s="29"/>
      <c r="UR143" s="29"/>
      <c r="US143" s="29"/>
      <c r="UT143" s="29"/>
      <c r="UU143" s="29"/>
      <c r="UV143" s="29"/>
      <c r="UW143" s="29"/>
      <c r="UX143" s="29"/>
      <c r="UY143" s="29"/>
      <c r="UZ143" s="29"/>
      <c r="VA143" s="29"/>
      <c r="VB143" s="29"/>
      <c r="VC143" s="29"/>
      <c r="VD143" s="29"/>
      <c r="VE143" s="29"/>
      <c r="VF143" s="29"/>
      <c r="VG143" s="29"/>
      <c r="VH143" s="29"/>
      <c r="VI143" s="29"/>
      <c r="VJ143" s="29"/>
      <c r="VK143" s="29"/>
      <c r="VL143" s="29"/>
      <c r="VM143" s="29"/>
      <c r="VN143" s="29"/>
      <c r="VO143" s="29"/>
      <c r="VP143" s="29"/>
      <c r="VQ143" s="29"/>
      <c r="VR143" s="29"/>
      <c r="VS143" s="29"/>
      <c r="VT143" s="29"/>
      <c r="VU143" s="29"/>
      <c r="VV143" s="29"/>
      <c r="VW143" s="29"/>
      <c r="VX143" s="29"/>
      <c r="VY143" s="29"/>
      <c r="VZ143" s="29"/>
      <c r="WA143" s="29"/>
      <c r="WB143" s="29"/>
      <c r="WC143" s="29"/>
      <c r="WD143" s="29"/>
      <c r="WE143" s="29"/>
      <c r="WF143" s="29"/>
      <c r="WG143" s="29"/>
      <c r="WH143" s="29"/>
      <c r="WI143" s="29"/>
      <c r="WJ143" s="29"/>
      <c r="WK143" s="29"/>
      <c r="WL143" s="29"/>
      <c r="WM143" s="29"/>
      <c r="WN143" s="29"/>
      <c r="WO143" s="29"/>
      <c r="WP143" s="29"/>
      <c r="WQ143" s="29"/>
      <c r="WR143" s="29"/>
      <c r="WS143" s="29"/>
      <c r="WT143" s="29"/>
      <c r="WU143" s="29"/>
      <c r="WV143" s="29"/>
      <c r="WW143" s="29"/>
      <c r="WX143" s="29"/>
      <c r="WY143" s="29"/>
      <c r="WZ143" s="29"/>
      <c r="XA143" s="29"/>
      <c r="XB143" s="29"/>
      <c r="XC143" s="29"/>
      <c r="XD143" s="29"/>
      <c r="XE143" s="29"/>
      <c r="XF143" s="29"/>
      <c r="XG143" s="29"/>
      <c r="XH143" s="29"/>
      <c r="XI143" s="29"/>
      <c r="XJ143" s="29"/>
      <c r="XK143" s="29"/>
      <c r="XL143" s="29"/>
      <c r="XM143" s="29"/>
      <c r="XN143" s="29"/>
      <c r="XO143" s="29"/>
      <c r="XP143" s="29"/>
      <c r="XQ143" s="29"/>
      <c r="XR143" s="29"/>
      <c r="XS143" s="29"/>
      <c r="XT143" s="29"/>
      <c r="XU143" s="29"/>
      <c r="XV143" s="29"/>
      <c r="XW143" s="29"/>
      <c r="XX143" s="29"/>
      <c r="XY143" s="29"/>
      <c r="XZ143" s="29"/>
      <c r="YA143" s="29"/>
      <c r="YB143" s="29"/>
      <c r="YC143" s="29"/>
      <c r="YD143" s="29"/>
      <c r="YE143" s="29"/>
      <c r="YF143" s="29"/>
      <c r="YG143" s="29"/>
      <c r="YH143" s="29"/>
      <c r="YI143" s="29"/>
      <c r="YJ143" s="29"/>
      <c r="YK143" s="29"/>
      <c r="YL143" s="29"/>
      <c r="YM143" s="29"/>
      <c r="YN143" s="29"/>
      <c r="YO143" s="29"/>
      <c r="YP143" s="29"/>
      <c r="YQ143" s="29"/>
      <c r="YR143" s="29"/>
      <c r="YS143" s="29"/>
      <c r="YT143" s="29"/>
      <c r="YU143" s="29"/>
      <c r="YV143" s="29"/>
      <c r="YW143" s="29"/>
      <c r="YX143" s="29"/>
      <c r="YY143" s="29"/>
      <c r="YZ143" s="29"/>
      <c r="ZA143" s="29"/>
      <c r="ZB143" s="29"/>
      <c r="ZC143" s="29"/>
      <c r="ZD143" s="29"/>
      <c r="ZE143" s="29"/>
      <c r="ZF143" s="29"/>
      <c r="ZG143" s="29"/>
      <c r="ZH143" s="29"/>
      <c r="ZI143" s="29"/>
      <c r="ZJ143" s="29"/>
      <c r="ZK143" s="29"/>
      <c r="ZL143" s="29"/>
      <c r="ZM143" s="29"/>
      <c r="ZN143" s="29"/>
      <c r="ZO143" s="29"/>
      <c r="ZP143" s="29"/>
      <c r="ZQ143" s="29"/>
      <c r="ZR143" s="29"/>
      <c r="ZS143" s="29"/>
      <c r="ZT143" s="29"/>
      <c r="ZU143" s="29"/>
      <c r="ZV143" s="29"/>
      <c r="ZW143" s="29"/>
      <c r="ZX143" s="29"/>
      <c r="ZY143" s="29"/>
      <c r="ZZ143" s="29"/>
      <c r="AAA143" s="29"/>
      <c r="AAB143" s="29"/>
      <c r="AAC143" s="29"/>
      <c r="AAD143" s="29"/>
      <c r="AAE143" s="29"/>
      <c r="AAF143" s="29"/>
      <c r="AAG143" s="29"/>
      <c r="AAH143" s="29"/>
      <c r="AAI143" s="29"/>
      <c r="AAJ143" s="29"/>
      <c r="AAK143" s="29"/>
      <c r="AAL143" s="29"/>
      <c r="AAM143" s="29"/>
      <c r="AAN143" s="29"/>
      <c r="AAO143" s="29"/>
      <c r="AAP143" s="29"/>
      <c r="AAQ143" s="29"/>
      <c r="AAR143" s="29"/>
      <c r="AAS143" s="29"/>
      <c r="AAT143" s="29"/>
      <c r="AAU143" s="29"/>
      <c r="AAV143" s="29"/>
      <c r="AAW143" s="29"/>
      <c r="AAX143" s="29"/>
      <c r="AAY143" s="29"/>
      <c r="AAZ143" s="29"/>
      <c r="ABA143" s="29"/>
      <c r="ABB143" s="29"/>
      <c r="ABC143" s="29"/>
      <c r="ABD143" s="29"/>
      <c r="ABE143" s="29"/>
      <c r="ABF143" s="29"/>
      <c r="ABG143" s="29"/>
      <c r="ABH143" s="29"/>
      <c r="ABI143" s="29"/>
      <c r="ABJ143" s="29"/>
      <c r="ABK143" s="29"/>
      <c r="ABL143" s="29"/>
      <c r="ABM143" s="29"/>
      <c r="ABN143" s="29"/>
      <c r="ABO143" s="29"/>
      <c r="ABP143" s="29"/>
      <c r="ABQ143" s="29"/>
      <c r="ABR143" s="29"/>
      <c r="ABS143" s="29"/>
      <c r="ABT143" s="29"/>
      <c r="ABU143" s="29"/>
      <c r="ABV143" s="29"/>
      <c r="ABW143" s="29"/>
      <c r="ABX143" s="29"/>
      <c r="ABY143" s="29"/>
      <c r="ABZ143" s="29"/>
      <c r="ACA143" s="29"/>
      <c r="ACB143" s="29"/>
      <c r="ACC143" s="29"/>
      <c r="ACD143" s="29"/>
      <c r="ACE143" s="29"/>
      <c r="ACF143" s="29"/>
      <c r="ACG143" s="29"/>
      <c r="ACH143" s="29"/>
      <c r="ACI143" s="29"/>
      <c r="ACJ143" s="29"/>
      <c r="ACK143" s="29"/>
      <c r="ACL143" s="29"/>
      <c r="ACM143" s="29"/>
      <c r="ACN143" s="29"/>
      <c r="ACO143" s="29"/>
      <c r="ACP143" s="29"/>
      <c r="ACQ143" s="29"/>
      <c r="ACR143" s="29"/>
      <c r="ACS143" s="29"/>
      <c r="ACT143" s="29"/>
      <c r="ACU143" s="29"/>
      <c r="ACV143" s="29"/>
      <c r="ACW143" s="29"/>
      <c r="ACX143" s="29"/>
      <c r="ACY143" s="29"/>
      <c r="ACZ143" s="29"/>
      <c r="ADA143" s="29"/>
      <c r="ADB143" s="29"/>
      <c r="ADC143" s="29"/>
      <c r="ADD143" s="29"/>
      <c r="ADE143" s="29"/>
      <c r="ADF143" s="29"/>
      <c r="ADG143" s="29"/>
      <c r="ADH143" s="29"/>
      <c r="ADI143" s="29"/>
      <c r="ADJ143" s="29"/>
      <c r="ADK143" s="29"/>
      <c r="ADL143" s="29"/>
      <c r="ADM143" s="29"/>
      <c r="ADN143" s="29"/>
      <c r="ADO143" s="29"/>
      <c r="ADP143" s="29"/>
      <c r="ADQ143" s="29"/>
      <c r="ADR143" s="29"/>
      <c r="ADS143" s="29"/>
      <c r="ADT143" s="29"/>
      <c r="ADU143" s="29"/>
      <c r="ADV143" s="29"/>
      <c r="ADW143" s="29"/>
      <c r="ADX143" s="29"/>
      <c r="ADY143" s="29"/>
      <c r="ADZ143" s="29"/>
      <c r="AEA143" s="29"/>
      <c r="AEB143" s="29"/>
      <c r="AEC143" s="29"/>
      <c r="AED143" s="29"/>
      <c r="AEE143" s="29"/>
      <c r="AEF143" s="29"/>
      <c r="AEG143" s="29"/>
      <c r="AEH143" s="29"/>
      <c r="AEI143" s="29"/>
      <c r="AEJ143" s="29"/>
      <c r="AEK143" s="29"/>
      <c r="AEL143" s="29"/>
      <c r="AEM143" s="29"/>
      <c r="AEN143" s="29"/>
      <c r="AEO143" s="29"/>
      <c r="AEP143" s="29"/>
      <c r="AEQ143" s="29"/>
      <c r="AER143" s="29"/>
      <c r="AES143" s="29"/>
      <c r="AET143" s="29"/>
      <c r="AEU143" s="29"/>
      <c r="AEV143" s="29"/>
      <c r="AEW143" s="29"/>
      <c r="AEX143" s="29"/>
      <c r="AEY143" s="29"/>
      <c r="AEZ143" s="29"/>
      <c r="AFA143" s="29"/>
      <c r="AFB143" s="29"/>
      <c r="AFC143" s="29"/>
      <c r="AFD143" s="29"/>
      <c r="AFE143" s="29"/>
      <c r="AFF143" s="29"/>
      <c r="AFG143" s="29"/>
      <c r="AFH143" s="29"/>
      <c r="AFI143" s="29"/>
      <c r="AFJ143" s="29"/>
      <c r="AFK143" s="29"/>
      <c r="AFL143" s="29"/>
      <c r="AFM143" s="29"/>
      <c r="AFN143" s="29"/>
      <c r="AFO143" s="29"/>
      <c r="AFP143" s="29"/>
      <c r="AFQ143" s="29"/>
      <c r="AFR143" s="29"/>
      <c r="AFS143" s="29"/>
      <c r="AFT143" s="29"/>
      <c r="AFU143" s="29"/>
      <c r="AFV143" s="29"/>
      <c r="AFW143" s="29"/>
      <c r="AFX143" s="29"/>
      <c r="AFY143" s="29"/>
      <c r="AFZ143" s="29"/>
      <c r="AGA143" s="29"/>
      <c r="AGB143" s="29"/>
      <c r="AGC143" s="29"/>
      <c r="AGD143" s="29"/>
      <c r="AGE143" s="29"/>
      <c r="AGF143" s="29"/>
      <c r="AGG143" s="29"/>
      <c r="AGH143" s="29"/>
      <c r="AGI143" s="29"/>
      <c r="AGJ143" s="29"/>
      <c r="AGK143" s="29"/>
      <c r="AGL143" s="29"/>
      <c r="AGM143" s="29"/>
      <c r="AGN143" s="29"/>
      <c r="AGO143" s="29"/>
      <c r="AGP143" s="29"/>
      <c r="AGQ143" s="29"/>
      <c r="AGR143" s="29"/>
      <c r="AGS143" s="29"/>
      <c r="AGT143" s="29"/>
      <c r="AGU143" s="29"/>
      <c r="AGV143" s="29"/>
      <c r="AGW143" s="29"/>
      <c r="AGX143" s="29"/>
      <c r="AGY143" s="29"/>
      <c r="AGZ143" s="29"/>
      <c r="AHA143" s="29"/>
      <c r="AHB143" s="29"/>
      <c r="AHC143" s="29"/>
      <c r="AHD143" s="29"/>
      <c r="AHE143" s="29"/>
      <c r="AHF143" s="29"/>
      <c r="AHG143" s="29"/>
      <c r="AHH143" s="29"/>
      <c r="AHI143" s="29"/>
      <c r="AHJ143" s="29"/>
      <c r="AHK143" s="29"/>
      <c r="AHL143" s="29"/>
      <c r="AHM143" s="29"/>
      <c r="AHN143" s="29"/>
      <c r="AHO143" s="29"/>
      <c r="AHP143" s="29"/>
      <c r="AHQ143" s="29"/>
      <c r="AHR143" s="29"/>
      <c r="AHS143" s="29"/>
      <c r="AHT143" s="29"/>
      <c r="AHU143" s="29"/>
      <c r="AHV143" s="29"/>
      <c r="AHW143" s="29"/>
      <c r="AHX143" s="29"/>
      <c r="AHY143" s="29"/>
      <c r="AHZ143" s="29"/>
      <c r="AIA143" s="29"/>
      <c r="AIB143" s="29"/>
      <c r="AIC143" s="29"/>
      <c r="AID143" s="29"/>
      <c r="AIE143" s="29"/>
      <c r="AIF143" s="29"/>
      <c r="AIG143" s="29"/>
      <c r="AIH143" s="29"/>
      <c r="AII143" s="29"/>
      <c r="AIJ143" s="29"/>
      <c r="AIK143" s="29"/>
      <c r="AIL143" s="29"/>
      <c r="AIM143" s="29"/>
      <c r="AIN143" s="29"/>
      <c r="AIO143" s="29"/>
      <c r="AIP143" s="29"/>
      <c r="AIQ143" s="29"/>
      <c r="AIR143" s="29"/>
      <c r="AIS143" s="29"/>
      <c r="AIT143" s="29"/>
      <c r="AIU143" s="29"/>
      <c r="AIV143" s="29"/>
      <c r="AIW143" s="29"/>
      <c r="AIX143" s="29"/>
      <c r="AIY143" s="29"/>
      <c r="AIZ143" s="29"/>
      <c r="AJA143" s="29"/>
      <c r="AJB143" s="29"/>
      <c r="AJC143" s="29"/>
      <c r="AJD143" s="29"/>
      <c r="AJE143" s="29"/>
      <c r="AJF143" s="29"/>
      <c r="AJG143" s="29"/>
      <c r="AJH143" s="29"/>
      <c r="AJI143" s="29"/>
      <c r="AJJ143" s="29"/>
      <c r="AJK143" s="29"/>
      <c r="AJL143" s="29"/>
      <c r="AJM143" s="29"/>
      <c r="AJN143" s="29"/>
      <c r="AJO143" s="29"/>
      <c r="AJP143" s="29"/>
      <c r="AJQ143" s="29"/>
      <c r="AJR143" s="29"/>
      <c r="AJS143" s="29"/>
      <c r="AJT143" s="29"/>
      <c r="AJU143" s="29"/>
      <c r="AJV143" s="29"/>
      <c r="AJW143" s="29"/>
      <c r="AJX143" s="29"/>
      <c r="AJY143" s="29"/>
      <c r="AJZ143" s="29"/>
      <c r="AKA143" s="29"/>
      <c r="AKB143" s="29"/>
      <c r="AKC143" s="29"/>
      <c r="AKD143" s="29"/>
      <c r="AKE143" s="29"/>
      <c r="AKF143" s="29"/>
      <c r="AKG143" s="29"/>
      <c r="AKH143" s="29"/>
      <c r="AKI143" s="29"/>
      <c r="AKJ143" s="29"/>
      <c r="AKK143" s="29"/>
      <c r="AKL143" s="29"/>
      <c r="AKM143" s="29"/>
      <c r="AKN143" s="29"/>
      <c r="AKO143" s="29"/>
      <c r="AKP143" s="29"/>
      <c r="AKQ143" s="29"/>
      <c r="AKR143" s="29"/>
      <c r="AKS143" s="29"/>
      <c r="AKT143" s="29"/>
      <c r="AKU143" s="29"/>
      <c r="AKV143" s="29"/>
      <c r="AKW143" s="29"/>
      <c r="AKX143" s="29"/>
      <c r="AKY143" s="29"/>
      <c r="AKZ143" s="29"/>
      <c r="ALA143" s="29"/>
      <c r="ALB143" s="29"/>
      <c r="ALC143" s="29"/>
      <c r="ALD143" s="29"/>
      <c r="ALE143" s="29"/>
      <c r="ALF143" s="29"/>
      <c r="ALG143" s="29"/>
      <c r="ALH143" s="29"/>
      <c r="ALI143" s="29"/>
      <c r="ALJ143" s="29"/>
      <c r="ALK143" s="29"/>
      <c r="ALL143" s="29"/>
      <c r="ALM143" s="29"/>
      <c r="ALN143" s="29"/>
      <c r="ALO143" s="29"/>
      <c r="ALP143" s="29"/>
      <c r="ALQ143" s="29"/>
      <c r="ALR143" s="29"/>
      <c r="ALS143" s="29"/>
      <c r="ALT143" s="29"/>
      <c r="ALU143" s="29"/>
      <c r="ALV143" s="29"/>
      <c r="ALW143" s="29"/>
      <c r="ALX143" s="29"/>
      <c r="ALY143" s="29"/>
      <c r="ALZ143" s="29"/>
      <c r="AMA143" s="29"/>
      <c r="AMB143" s="29"/>
      <c r="AMC143" s="29"/>
      <c r="AMD143" s="29"/>
      <c r="AME143" s="29"/>
      <c r="AMF143" s="29"/>
      <c r="AMG143" s="29"/>
      <c r="AMH143" s="29"/>
      <c r="AMI143" s="29"/>
      <c r="AMJ143" s="29"/>
      <c r="AMK143" s="29"/>
    </row>
    <row r="144" spans="1:1025" s="30" customFormat="1" ht="15">
      <c r="A144" s="311"/>
      <c r="B144" s="312"/>
      <c r="C144" s="317" t="s">
        <v>153</v>
      </c>
      <c r="D144" s="318"/>
      <c r="E144" s="236"/>
      <c r="F144" s="237"/>
      <c r="G144" s="238"/>
      <c r="I144" s="29"/>
      <c r="J144" s="12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  <c r="IV144" s="29"/>
      <c r="IW144" s="29"/>
      <c r="IX144" s="29"/>
      <c r="IY144" s="29"/>
      <c r="IZ144" s="29"/>
      <c r="JA144" s="29"/>
      <c r="JB144" s="29"/>
      <c r="JC144" s="29"/>
      <c r="JD144" s="29"/>
      <c r="JE144" s="29"/>
      <c r="JF144" s="29"/>
      <c r="JG144" s="29"/>
      <c r="JH144" s="29"/>
      <c r="JI144" s="29"/>
      <c r="JJ144" s="29"/>
      <c r="JK144" s="29"/>
      <c r="JL144" s="29"/>
      <c r="JM144" s="29"/>
      <c r="JN144" s="29"/>
      <c r="JO144" s="29"/>
      <c r="JP144" s="29"/>
      <c r="JQ144" s="29"/>
      <c r="JR144" s="29"/>
      <c r="JS144" s="29"/>
      <c r="JT144" s="29"/>
      <c r="JU144" s="29"/>
      <c r="JV144" s="29"/>
      <c r="JW144" s="29"/>
      <c r="JX144" s="29"/>
      <c r="JY144" s="29"/>
      <c r="JZ144" s="29"/>
      <c r="KA144" s="29"/>
      <c r="KB144" s="29"/>
      <c r="KC144" s="29"/>
      <c r="KD144" s="29"/>
      <c r="KE144" s="29"/>
      <c r="KF144" s="29"/>
      <c r="KG144" s="29"/>
      <c r="KH144" s="29"/>
      <c r="KI144" s="29"/>
      <c r="KJ144" s="29"/>
      <c r="KK144" s="29"/>
      <c r="KL144" s="29"/>
      <c r="KM144" s="29"/>
      <c r="KN144" s="29"/>
      <c r="KO144" s="29"/>
      <c r="KP144" s="29"/>
      <c r="KQ144" s="29"/>
      <c r="KR144" s="29"/>
      <c r="KS144" s="29"/>
      <c r="KT144" s="29"/>
      <c r="KU144" s="29"/>
      <c r="KV144" s="29"/>
      <c r="KW144" s="29"/>
      <c r="KX144" s="29"/>
      <c r="KY144" s="29"/>
      <c r="KZ144" s="29"/>
      <c r="LA144" s="29"/>
      <c r="LB144" s="29"/>
      <c r="LC144" s="29"/>
      <c r="LD144" s="29"/>
      <c r="LE144" s="29"/>
      <c r="LF144" s="29"/>
      <c r="LG144" s="29"/>
      <c r="LH144" s="29"/>
      <c r="LI144" s="29"/>
      <c r="LJ144" s="29"/>
      <c r="LK144" s="29"/>
      <c r="LL144" s="29"/>
      <c r="LM144" s="29"/>
      <c r="LN144" s="29"/>
      <c r="LO144" s="29"/>
      <c r="LP144" s="29"/>
      <c r="LQ144" s="29"/>
      <c r="LR144" s="29"/>
      <c r="LS144" s="29"/>
      <c r="LT144" s="29"/>
      <c r="LU144" s="29"/>
      <c r="LV144" s="29"/>
      <c r="LW144" s="29"/>
      <c r="LX144" s="29"/>
      <c r="LY144" s="29"/>
      <c r="LZ144" s="29"/>
      <c r="MA144" s="29"/>
      <c r="MB144" s="29"/>
      <c r="MC144" s="29"/>
      <c r="MD144" s="29"/>
      <c r="ME144" s="29"/>
      <c r="MF144" s="29"/>
      <c r="MG144" s="29"/>
      <c r="MH144" s="29"/>
      <c r="MI144" s="29"/>
      <c r="MJ144" s="29"/>
      <c r="MK144" s="29"/>
      <c r="ML144" s="29"/>
      <c r="MM144" s="29"/>
      <c r="MN144" s="29"/>
      <c r="MO144" s="29"/>
      <c r="MP144" s="29"/>
      <c r="MQ144" s="29"/>
      <c r="MR144" s="29"/>
      <c r="MS144" s="29"/>
      <c r="MT144" s="29"/>
      <c r="MU144" s="29"/>
      <c r="MV144" s="29"/>
      <c r="MW144" s="29"/>
      <c r="MX144" s="29"/>
      <c r="MY144" s="29"/>
      <c r="MZ144" s="29"/>
      <c r="NA144" s="29"/>
      <c r="NB144" s="29"/>
      <c r="NC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9"/>
      <c r="PT144" s="29"/>
      <c r="PU144" s="29"/>
      <c r="PV144" s="29"/>
      <c r="PW144" s="29"/>
      <c r="PX144" s="29"/>
      <c r="PY144" s="29"/>
      <c r="PZ144" s="29"/>
      <c r="QA144" s="29"/>
      <c r="QB144" s="29"/>
      <c r="QC144" s="29"/>
      <c r="QD144" s="29"/>
      <c r="QE144" s="29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9"/>
      <c r="QU144" s="29"/>
      <c r="QV144" s="29"/>
      <c r="QW144" s="29"/>
      <c r="QX144" s="29"/>
      <c r="QY144" s="29"/>
      <c r="QZ144" s="29"/>
      <c r="RA144" s="29"/>
      <c r="RB144" s="29"/>
      <c r="RC144" s="29"/>
      <c r="RD144" s="29"/>
      <c r="RE144" s="29"/>
      <c r="RF144" s="29"/>
      <c r="RG144" s="29"/>
      <c r="RH144" s="29"/>
      <c r="RI144" s="29"/>
      <c r="RJ144" s="29"/>
      <c r="RK144" s="29"/>
      <c r="RL144" s="29"/>
      <c r="RM144" s="29"/>
      <c r="RN144" s="29"/>
      <c r="RO144" s="29"/>
      <c r="RP144" s="29"/>
      <c r="RQ144" s="29"/>
      <c r="RR144" s="29"/>
      <c r="RS144" s="29"/>
      <c r="RT144" s="29"/>
      <c r="RU144" s="29"/>
      <c r="RV144" s="29"/>
      <c r="RW144" s="29"/>
      <c r="RX144" s="29"/>
      <c r="RY144" s="29"/>
      <c r="RZ144" s="29"/>
      <c r="SA144" s="29"/>
      <c r="SB144" s="29"/>
      <c r="SC144" s="29"/>
      <c r="SD144" s="29"/>
      <c r="SE144" s="29"/>
      <c r="SF144" s="29"/>
      <c r="SG144" s="29"/>
      <c r="SH144" s="29"/>
      <c r="SI144" s="29"/>
      <c r="SJ144" s="29"/>
      <c r="SK144" s="29"/>
      <c r="SL144" s="29"/>
      <c r="SM144" s="29"/>
      <c r="SN144" s="29"/>
      <c r="SO144" s="29"/>
      <c r="SP144" s="29"/>
      <c r="SQ144" s="29"/>
      <c r="SR144" s="29"/>
      <c r="SS144" s="29"/>
      <c r="ST144" s="29"/>
      <c r="SU144" s="29"/>
      <c r="SV144" s="29"/>
      <c r="SW144" s="29"/>
      <c r="SX144" s="29"/>
      <c r="SY144" s="29"/>
      <c r="SZ144" s="29"/>
      <c r="TA144" s="29"/>
      <c r="TB144" s="29"/>
      <c r="TC144" s="29"/>
      <c r="TD144" s="29"/>
      <c r="TE144" s="29"/>
      <c r="TF144" s="29"/>
      <c r="TG144" s="29"/>
      <c r="TH144" s="29"/>
      <c r="TI144" s="29"/>
      <c r="TJ144" s="29"/>
      <c r="TK144" s="29"/>
      <c r="TL144" s="29"/>
      <c r="TM144" s="29"/>
      <c r="TN144" s="29"/>
      <c r="TO144" s="29"/>
      <c r="TP144" s="29"/>
      <c r="TQ144" s="29"/>
      <c r="TR144" s="29"/>
      <c r="TS144" s="29"/>
      <c r="TT144" s="29"/>
      <c r="TU144" s="29"/>
      <c r="TV144" s="29"/>
      <c r="TW144" s="29"/>
      <c r="TX144" s="29"/>
      <c r="TY144" s="29"/>
      <c r="TZ144" s="29"/>
      <c r="UA144" s="29"/>
      <c r="UB144" s="29"/>
      <c r="UC144" s="29"/>
      <c r="UD144" s="29"/>
      <c r="UE144" s="29"/>
      <c r="UF144" s="29"/>
      <c r="UG144" s="29"/>
      <c r="UH144" s="29"/>
      <c r="UI144" s="29"/>
      <c r="UJ144" s="29"/>
      <c r="UK144" s="29"/>
      <c r="UL144" s="29"/>
      <c r="UM144" s="29"/>
      <c r="UN144" s="29"/>
      <c r="UO144" s="29"/>
      <c r="UP144" s="29"/>
      <c r="UQ144" s="29"/>
      <c r="UR144" s="29"/>
      <c r="US144" s="29"/>
      <c r="UT144" s="29"/>
      <c r="UU144" s="29"/>
      <c r="UV144" s="29"/>
      <c r="UW144" s="29"/>
      <c r="UX144" s="29"/>
      <c r="UY144" s="29"/>
      <c r="UZ144" s="29"/>
      <c r="VA144" s="29"/>
      <c r="VB144" s="29"/>
      <c r="VC144" s="29"/>
      <c r="VD144" s="29"/>
      <c r="VE144" s="29"/>
      <c r="VF144" s="29"/>
      <c r="VG144" s="29"/>
      <c r="VH144" s="29"/>
      <c r="VI144" s="29"/>
      <c r="VJ144" s="29"/>
      <c r="VK144" s="29"/>
      <c r="VL144" s="29"/>
      <c r="VM144" s="29"/>
      <c r="VN144" s="29"/>
      <c r="VO144" s="29"/>
      <c r="VP144" s="29"/>
      <c r="VQ144" s="29"/>
      <c r="VR144" s="29"/>
      <c r="VS144" s="29"/>
      <c r="VT144" s="29"/>
      <c r="VU144" s="29"/>
      <c r="VV144" s="29"/>
      <c r="VW144" s="29"/>
      <c r="VX144" s="29"/>
      <c r="VY144" s="29"/>
      <c r="VZ144" s="29"/>
      <c r="WA144" s="29"/>
      <c r="WB144" s="29"/>
      <c r="WC144" s="29"/>
      <c r="WD144" s="29"/>
      <c r="WE144" s="29"/>
      <c r="WF144" s="29"/>
      <c r="WG144" s="29"/>
      <c r="WH144" s="29"/>
      <c r="WI144" s="29"/>
      <c r="WJ144" s="29"/>
      <c r="WK144" s="29"/>
      <c r="WL144" s="29"/>
      <c r="WM144" s="29"/>
      <c r="WN144" s="29"/>
      <c r="WO144" s="29"/>
      <c r="WP144" s="29"/>
      <c r="WQ144" s="29"/>
      <c r="WR144" s="29"/>
      <c r="WS144" s="29"/>
      <c r="WT144" s="29"/>
      <c r="WU144" s="29"/>
      <c r="WV144" s="29"/>
      <c r="WW144" s="29"/>
      <c r="WX144" s="29"/>
      <c r="WY144" s="29"/>
      <c r="WZ144" s="29"/>
      <c r="XA144" s="29"/>
      <c r="XB144" s="29"/>
      <c r="XC144" s="29"/>
      <c r="XD144" s="29"/>
      <c r="XE144" s="29"/>
      <c r="XF144" s="29"/>
      <c r="XG144" s="29"/>
      <c r="XH144" s="29"/>
      <c r="XI144" s="29"/>
      <c r="XJ144" s="29"/>
      <c r="XK144" s="29"/>
      <c r="XL144" s="29"/>
      <c r="XM144" s="29"/>
      <c r="XN144" s="29"/>
      <c r="XO144" s="29"/>
      <c r="XP144" s="29"/>
      <c r="XQ144" s="29"/>
      <c r="XR144" s="29"/>
      <c r="XS144" s="29"/>
      <c r="XT144" s="29"/>
      <c r="XU144" s="29"/>
      <c r="XV144" s="29"/>
      <c r="XW144" s="29"/>
      <c r="XX144" s="29"/>
      <c r="XY144" s="29"/>
      <c r="XZ144" s="29"/>
      <c r="YA144" s="29"/>
      <c r="YB144" s="29"/>
      <c r="YC144" s="29"/>
      <c r="YD144" s="29"/>
      <c r="YE144" s="29"/>
      <c r="YF144" s="29"/>
      <c r="YG144" s="29"/>
      <c r="YH144" s="29"/>
      <c r="YI144" s="29"/>
      <c r="YJ144" s="29"/>
      <c r="YK144" s="29"/>
      <c r="YL144" s="29"/>
      <c r="YM144" s="29"/>
      <c r="YN144" s="29"/>
      <c r="YO144" s="29"/>
      <c r="YP144" s="29"/>
      <c r="YQ144" s="29"/>
      <c r="YR144" s="29"/>
      <c r="YS144" s="29"/>
      <c r="YT144" s="29"/>
      <c r="YU144" s="29"/>
      <c r="YV144" s="29"/>
      <c r="YW144" s="29"/>
      <c r="YX144" s="29"/>
      <c r="YY144" s="29"/>
      <c r="YZ144" s="29"/>
      <c r="ZA144" s="29"/>
      <c r="ZB144" s="29"/>
      <c r="ZC144" s="29"/>
      <c r="ZD144" s="29"/>
      <c r="ZE144" s="29"/>
      <c r="ZF144" s="29"/>
      <c r="ZG144" s="29"/>
      <c r="ZH144" s="29"/>
      <c r="ZI144" s="29"/>
      <c r="ZJ144" s="29"/>
      <c r="ZK144" s="29"/>
      <c r="ZL144" s="29"/>
      <c r="ZM144" s="29"/>
      <c r="ZN144" s="29"/>
      <c r="ZO144" s="29"/>
      <c r="ZP144" s="29"/>
      <c r="ZQ144" s="29"/>
      <c r="ZR144" s="29"/>
      <c r="ZS144" s="29"/>
      <c r="ZT144" s="29"/>
      <c r="ZU144" s="29"/>
      <c r="ZV144" s="29"/>
      <c r="ZW144" s="29"/>
      <c r="ZX144" s="29"/>
      <c r="ZY144" s="29"/>
      <c r="ZZ144" s="29"/>
      <c r="AAA144" s="29"/>
      <c r="AAB144" s="29"/>
      <c r="AAC144" s="29"/>
      <c r="AAD144" s="29"/>
      <c r="AAE144" s="29"/>
      <c r="AAF144" s="29"/>
      <c r="AAG144" s="29"/>
      <c r="AAH144" s="29"/>
      <c r="AAI144" s="29"/>
      <c r="AAJ144" s="29"/>
      <c r="AAK144" s="29"/>
      <c r="AAL144" s="29"/>
      <c r="AAM144" s="29"/>
      <c r="AAN144" s="29"/>
      <c r="AAO144" s="29"/>
      <c r="AAP144" s="29"/>
      <c r="AAQ144" s="29"/>
      <c r="AAR144" s="29"/>
      <c r="AAS144" s="29"/>
      <c r="AAT144" s="29"/>
      <c r="AAU144" s="29"/>
      <c r="AAV144" s="29"/>
      <c r="AAW144" s="29"/>
      <c r="AAX144" s="29"/>
      <c r="AAY144" s="29"/>
      <c r="AAZ144" s="29"/>
      <c r="ABA144" s="29"/>
      <c r="ABB144" s="29"/>
      <c r="ABC144" s="29"/>
      <c r="ABD144" s="29"/>
      <c r="ABE144" s="29"/>
      <c r="ABF144" s="29"/>
      <c r="ABG144" s="29"/>
      <c r="ABH144" s="29"/>
      <c r="ABI144" s="29"/>
      <c r="ABJ144" s="29"/>
      <c r="ABK144" s="29"/>
      <c r="ABL144" s="29"/>
      <c r="ABM144" s="29"/>
      <c r="ABN144" s="29"/>
      <c r="ABO144" s="29"/>
      <c r="ABP144" s="29"/>
      <c r="ABQ144" s="29"/>
      <c r="ABR144" s="29"/>
      <c r="ABS144" s="29"/>
      <c r="ABT144" s="29"/>
      <c r="ABU144" s="29"/>
      <c r="ABV144" s="29"/>
      <c r="ABW144" s="29"/>
      <c r="ABX144" s="29"/>
      <c r="ABY144" s="29"/>
      <c r="ABZ144" s="29"/>
      <c r="ACA144" s="29"/>
      <c r="ACB144" s="29"/>
      <c r="ACC144" s="29"/>
      <c r="ACD144" s="29"/>
      <c r="ACE144" s="29"/>
      <c r="ACF144" s="29"/>
      <c r="ACG144" s="29"/>
      <c r="ACH144" s="29"/>
      <c r="ACI144" s="29"/>
      <c r="ACJ144" s="29"/>
      <c r="ACK144" s="29"/>
      <c r="ACL144" s="29"/>
      <c r="ACM144" s="29"/>
      <c r="ACN144" s="29"/>
      <c r="ACO144" s="29"/>
      <c r="ACP144" s="29"/>
      <c r="ACQ144" s="29"/>
      <c r="ACR144" s="29"/>
      <c r="ACS144" s="29"/>
      <c r="ACT144" s="29"/>
      <c r="ACU144" s="29"/>
      <c r="ACV144" s="29"/>
      <c r="ACW144" s="29"/>
      <c r="ACX144" s="29"/>
      <c r="ACY144" s="29"/>
      <c r="ACZ144" s="29"/>
      <c r="ADA144" s="29"/>
      <c r="ADB144" s="29"/>
      <c r="ADC144" s="29"/>
      <c r="ADD144" s="29"/>
      <c r="ADE144" s="29"/>
      <c r="ADF144" s="29"/>
      <c r="ADG144" s="29"/>
      <c r="ADH144" s="29"/>
      <c r="ADI144" s="29"/>
      <c r="ADJ144" s="29"/>
      <c r="ADK144" s="29"/>
      <c r="ADL144" s="29"/>
      <c r="ADM144" s="29"/>
      <c r="ADN144" s="29"/>
      <c r="ADO144" s="29"/>
      <c r="ADP144" s="29"/>
      <c r="ADQ144" s="29"/>
      <c r="ADR144" s="29"/>
      <c r="ADS144" s="29"/>
      <c r="ADT144" s="29"/>
      <c r="ADU144" s="29"/>
      <c r="ADV144" s="29"/>
      <c r="ADW144" s="29"/>
      <c r="ADX144" s="29"/>
      <c r="ADY144" s="29"/>
      <c r="ADZ144" s="29"/>
      <c r="AEA144" s="29"/>
      <c r="AEB144" s="29"/>
      <c r="AEC144" s="29"/>
      <c r="AED144" s="29"/>
      <c r="AEE144" s="29"/>
      <c r="AEF144" s="29"/>
      <c r="AEG144" s="29"/>
      <c r="AEH144" s="29"/>
      <c r="AEI144" s="29"/>
      <c r="AEJ144" s="29"/>
      <c r="AEK144" s="29"/>
      <c r="AEL144" s="29"/>
      <c r="AEM144" s="29"/>
      <c r="AEN144" s="29"/>
      <c r="AEO144" s="29"/>
      <c r="AEP144" s="29"/>
      <c r="AEQ144" s="29"/>
      <c r="AER144" s="29"/>
      <c r="AES144" s="29"/>
      <c r="AET144" s="29"/>
      <c r="AEU144" s="29"/>
      <c r="AEV144" s="29"/>
      <c r="AEW144" s="29"/>
      <c r="AEX144" s="29"/>
      <c r="AEY144" s="29"/>
      <c r="AEZ144" s="29"/>
      <c r="AFA144" s="29"/>
      <c r="AFB144" s="29"/>
      <c r="AFC144" s="29"/>
      <c r="AFD144" s="29"/>
      <c r="AFE144" s="29"/>
      <c r="AFF144" s="29"/>
      <c r="AFG144" s="29"/>
      <c r="AFH144" s="29"/>
      <c r="AFI144" s="29"/>
      <c r="AFJ144" s="29"/>
      <c r="AFK144" s="29"/>
      <c r="AFL144" s="29"/>
      <c r="AFM144" s="29"/>
      <c r="AFN144" s="29"/>
      <c r="AFO144" s="29"/>
      <c r="AFP144" s="29"/>
      <c r="AFQ144" s="29"/>
      <c r="AFR144" s="29"/>
      <c r="AFS144" s="29"/>
      <c r="AFT144" s="29"/>
      <c r="AFU144" s="29"/>
      <c r="AFV144" s="29"/>
      <c r="AFW144" s="29"/>
      <c r="AFX144" s="29"/>
      <c r="AFY144" s="29"/>
      <c r="AFZ144" s="29"/>
      <c r="AGA144" s="29"/>
      <c r="AGB144" s="29"/>
      <c r="AGC144" s="29"/>
      <c r="AGD144" s="29"/>
      <c r="AGE144" s="29"/>
      <c r="AGF144" s="29"/>
      <c r="AGG144" s="29"/>
      <c r="AGH144" s="29"/>
      <c r="AGI144" s="29"/>
      <c r="AGJ144" s="29"/>
      <c r="AGK144" s="29"/>
      <c r="AGL144" s="29"/>
      <c r="AGM144" s="29"/>
      <c r="AGN144" s="29"/>
      <c r="AGO144" s="29"/>
      <c r="AGP144" s="29"/>
      <c r="AGQ144" s="29"/>
      <c r="AGR144" s="29"/>
      <c r="AGS144" s="29"/>
      <c r="AGT144" s="29"/>
      <c r="AGU144" s="29"/>
      <c r="AGV144" s="29"/>
      <c r="AGW144" s="29"/>
      <c r="AGX144" s="29"/>
      <c r="AGY144" s="29"/>
      <c r="AGZ144" s="29"/>
      <c r="AHA144" s="29"/>
      <c r="AHB144" s="29"/>
      <c r="AHC144" s="29"/>
      <c r="AHD144" s="29"/>
      <c r="AHE144" s="29"/>
      <c r="AHF144" s="29"/>
      <c r="AHG144" s="29"/>
      <c r="AHH144" s="29"/>
      <c r="AHI144" s="29"/>
      <c r="AHJ144" s="29"/>
      <c r="AHK144" s="29"/>
      <c r="AHL144" s="29"/>
      <c r="AHM144" s="29"/>
      <c r="AHN144" s="29"/>
      <c r="AHO144" s="29"/>
      <c r="AHP144" s="29"/>
      <c r="AHQ144" s="29"/>
      <c r="AHR144" s="29"/>
      <c r="AHS144" s="29"/>
      <c r="AHT144" s="29"/>
      <c r="AHU144" s="29"/>
      <c r="AHV144" s="29"/>
      <c r="AHW144" s="29"/>
      <c r="AHX144" s="29"/>
      <c r="AHY144" s="29"/>
      <c r="AHZ144" s="29"/>
      <c r="AIA144" s="29"/>
      <c r="AIB144" s="29"/>
      <c r="AIC144" s="29"/>
      <c r="AID144" s="29"/>
      <c r="AIE144" s="29"/>
      <c r="AIF144" s="29"/>
      <c r="AIG144" s="29"/>
      <c r="AIH144" s="29"/>
      <c r="AII144" s="29"/>
      <c r="AIJ144" s="29"/>
      <c r="AIK144" s="29"/>
      <c r="AIL144" s="29"/>
      <c r="AIM144" s="29"/>
      <c r="AIN144" s="29"/>
      <c r="AIO144" s="29"/>
      <c r="AIP144" s="29"/>
      <c r="AIQ144" s="29"/>
      <c r="AIR144" s="29"/>
      <c r="AIS144" s="29"/>
      <c r="AIT144" s="29"/>
      <c r="AIU144" s="29"/>
      <c r="AIV144" s="29"/>
      <c r="AIW144" s="29"/>
      <c r="AIX144" s="29"/>
      <c r="AIY144" s="29"/>
      <c r="AIZ144" s="29"/>
      <c r="AJA144" s="29"/>
      <c r="AJB144" s="29"/>
      <c r="AJC144" s="29"/>
      <c r="AJD144" s="29"/>
      <c r="AJE144" s="29"/>
      <c r="AJF144" s="29"/>
      <c r="AJG144" s="29"/>
      <c r="AJH144" s="29"/>
      <c r="AJI144" s="29"/>
      <c r="AJJ144" s="29"/>
      <c r="AJK144" s="29"/>
      <c r="AJL144" s="29"/>
      <c r="AJM144" s="29"/>
      <c r="AJN144" s="29"/>
      <c r="AJO144" s="29"/>
      <c r="AJP144" s="29"/>
      <c r="AJQ144" s="29"/>
      <c r="AJR144" s="29"/>
      <c r="AJS144" s="29"/>
      <c r="AJT144" s="29"/>
      <c r="AJU144" s="29"/>
      <c r="AJV144" s="29"/>
      <c r="AJW144" s="29"/>
      <c r="AJX144" s="29"/>
      <c r="AJY144" s="29"/>
      <c r="AJZ144" s="29"/>
      <c r="AKA144" s="29"/>
      <c r="AKB144" s="29"/>
      <c r="AKC144" s="29"/>
      <c r="AKD144" s="29"/>
      <c r="AKE144" s="29"/>
      <c r="AKF144" s="29"/>
      <c r="AKG144" s="29"/>
      <c r="AKH144" s="29"/>
      <c r="AKI144" s="29"/>
      <c r="AKJ144" s="29"/>
      <c r="AKK144" s="29"/>
      <c r="AKL144" s="29"/>
      <c r="AKM144" s="29"/>
      <c r="AKN144" s="29"/>
      <c r="AKO144" s="29"/>
      <c r="AKP144" s="29"/>
      <c r="AKQ144" s="29"/>
      <c r="AKR144" s="29"/>
      <c r="AKS144" s="29"/>
      <c r="AKT144" s="29"/>
      <c r="AKU144" s="29"/>
      <c r="AKV144" s="29"/>
      <c r="AKW144" s="29"/>
      <c r="AKX144" s="29"/>
      <c r="AKY144" s="29"/>
      <c r="AKZ144" s="29"/>
      <c r="ALA144" s="29"/>
      <c r="ALB144" s="29"/>
      <c r="ALC144" s="29"/>
      <c r="ALD144" s="29"/>
      <c r="ALE144" s="29"/>
      <c r="ALF144" s="29"/>
      <c r="ALG144" s="29"/>
      <c r="ALH144" s="29"/>
      <c r="ALI144" s="29"/>
      <c r="ALJ144" s="29"/>
      <c r="ALK144" s="29"/>
      <c r="ALL144" s="29"/>
      <c r="ALM144" s="29"/>
      <c r="ALN144" s="29"/>
      <c r="ALO144" s="29"/>
      <c r="ALP144" s="29"/>
      <c r="ALQ144" s="29"/>
      <c r="ALR144" s="29"/>
      <c r="ALS144" s="29"/>
      <c r="ALT144" s="29"/>
      <c r="ALU144" s="29"/>
      <c r="ALV144" s="29"/>
      <c r="ALW144" s="29"/>
      <c r="ALX144" s="29"/>
      <c r="ALY144" s="29"/>
      <c r="ALZ144" s="29"/>
      <c r="AMA144" s="29"/>
      <c r="AMB144" s="29"/>
      <c r="AMC144" s="29"/>
      <c r="AMD144" s="29"/>
      <c r="AME144" s="29"/>
      <c r="AMF144" s="29"/>
      <c r="AMG144" s="29"/>
      <c r="AMH144" s="29"/>
      <c r="AMI144" s="29"/>
      <c r="AMJ144" s="29"/>
      <c r="AMK144" s="29"/>
    </row>
    <row r="145" spans="1:1025" s="30" customFormat="1" ht="15">
      <c r="A145" s="180"/>
      <c r="B145" s="181"/>
      <c r="C145" s="182"/>
      <c r="D145" s="182"/>
      <c r="E145" s="183"/>
      <c r="F145" s="174"/>
      <c r="G145" s="175"/>
      <c r="I145" s="29"/>
      <c r="J145" s="12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29"/>
      <c r="VC145" s="29"/>
      <c r="VD145" s="29"/>
      <c r="VE145" s="29"/>
      <c r="VF145" s="29"/>
      <c r="VG145" s="29"/>
      <c r="VH145" s="29"/>
      <c r="VI145" s="29"/>
      <c r="VJ145" s="29"/>
      <c r="VK145" s="29"/>
      <c r="VL145" s="29"/>
      <c r="VM145" s="29"/>
      <c r="VN145" s="29"/>
      <c r="VO145" s="29"/>
      <c r="VP145" s="29"/>
      <c r="VQ145" s="29"/>
      <c r="VR145" s="29"/>
      <c r="VS145" s="29"/>
      <c r="VT145" s="29"/>
      <c r="VU145" s="29"/>
      <c r="VV145" s="29"/>
      <c r="VW145" s="29"/>
      <c r="VX145" s="29"/>
      <c r="VY145" s="29"/>
      <c r="VZ145" s="29"/>
      <c r="WA145" s="29"/>
      <c r="WB145" s="29"/>
      <c r="WC145" s="29"/>
      <c r="WD145" s="29"/>
      <c r="WE145" s="29"/>
      <c r="WF145" s="29"/>
      <c r="WG145" s="29"/>
      <c r="WH145" s="29"/>
      <c r="WI145" s="29"/>
      <c r="WJ145" s="29"/>
      <c r="WK145" s="29"/>
      <c r="WL145" s="29"/>
      <c r="WM145" s="29"/>
      <c r="WN145" s="29"/>
      <c r="WO145" s="29"/>
      <c r="WP145" s="29"/>
      <c r="WQ145" s="29"/>
      <c r="WR145" s="29"/>
      <c r="WS145" s="29"/>
      <c r="WT145" s="29"/>
      <c r="WU145" s="29"/>
      <c r="WV145" s="29"/>
      <c r="WW145" s="29"/>
      <c r="WX145" s="29"/>
      <c r="WY145" s="29"/>
      <c r="WZ145" s="29"/>
      <c r="XA145" s="29"/>
      <c r="XB145" s="29"/>
      <c r="XC145" s="29"/>
      <c r="XD145" s="29"/>
      <c r="XE145" s="29"/>
      <c r="XF145" s="29"/>
      <c r="XG145" s="29"/>
      <c r="XH145" s="29"/>
      <c r="XI145" s="29"/>
      <c r="XJ145" s="29"/>
      <c r="XK145" s="29"/>
      <c r="XL145" s="29"/>
      <c r="XM145" s="29"/>
      <c r="XN145" s="29"/>
      <c r="XO145" s="29"/>
      <c r="XP145" s="29"/>
      <c r="XQ145" s="29"/>
      <c r="XR145" s="29"/>
      <c r="XS145" s="29"/>
      <c r="XT145" s="29"/>
      <c r="XU145" s="29"/>
      <c r="XV145" s="29"/>
      <c r="XW145" s="29"/>
      <c r="XX145" s="29"/>
      <c r="XY145" s="29"/>
      <c r="XZ145" s="29"/>
      <c r="YA145" s="29"/>
      <c r="YB145" s="29"/>
      <c r="YC145" s="29"/>
      <c r="YD145" s="29"/>
      <c r="YE145" s="29"/>
      <c r="YF145" s="29"/>
      <c r="YG145" s="29"/>
      <c r="YH145" s="29"/>
      <c r="YI145" s="29"/>
      <c r="YJ145" s="29"/>
      <c r="YK145" s="29"/>
      <c r="YL145" s="29"/>
      <c r="YM145" s="29"/>
      <c r="YN145" s="29"/>
      <c r="YO145" s="29"/>
      <c r="YP145" s="29"/>
      <c r="YQ145" s="29"/>
      <c r="YR145" s="29"/>
      <c r="YS145" s="29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29"/>
      <c r="ABJ145" s="29"/>
      <c r="ABK145" s="29"/>
      <c r="ABL145" s="29"/>
      <c r="ABM145" s="29"/>
      <c r="ABN145" s="29"/>
      <c r="ABO145" s="29"/>
      <c r="ABP145" s="29"/>
      <c r="ABQ145" s="29"/>
      <c r="ABR145" s="29"/>
      <c r="ABS145" s="29"/>
      <c r="ABT145" s="29"/>
      <c r="ABU145" s="29"/>
      <c r="ABV145" s="29"/>
      <c r="ABW145" s="29"/>
      <c r="ABX145" s="29"/>
      <c r="ABY145" s="29"/>
      <c r="ABZ145" s="29"/>
      <c r="ACA145" s="29"/>
      <c r="ACB145" s="29"/>
      <c r="ACC145" s="29"/>
      <c r="ACD145" s="29"/>
      <c r="ACE145" s="29"/>
      <c r="ACF145" s="29"/>
      <c r="ACG145" s="29"/>
      <c r="ACH145" s="29"/>
      <c r="ACI145" s="29"/>
      <c r="ACJ145" s="29"/>
      <c r="ACK145" s="29"/>
      <c r="ACL145" s="29"/>
      <c r="ACM145" s="29"/>
      <c r="ACN145" s="29"/>
      <c r="ACO145" s="29"/>
      <c r="ACP145" s="29"/>
      <c r="ACQ145" s="29"/>
      <c r="ACR145" s="29"/>
      <c r="ACS145" s="29"/>
      <c r="ACT145" s="29"/>
      <c r="ACU145" s="29"/>
      <c r="ACV145" s="29"/>
      <c r="ACW145" s="29"/>
      <c r="ACX145" s="29"/>
      <c r="ACY145" s="29"/>
      <c r="ACZ145" s="29"/>
      <c r="ADA145" s="29"/>
      <c r="ADB145" s="29"/>
      <c r="ADC145" s="29"/>
      <c r="ADD145" s="29"/>
      <c r="ADE145" s="29"/>
      <c r="ADF145" s="29"/>
      <c r="ADG145" s="29"/>
      <c r="ADH145" s="29"/>
      <c r="ADI145" s="29"/>
      <c r="ADJ145" s="29"/>
      <c r="ADK145" s="29"/>
      <c r="ADL145" s="29"/>
      <c r="ADM145" s="29"/>
      <c r="ADN145" s="29"/>
      <c r="ADO145" s="29"/>
      <c r="ADP145" s="29"/>
      <c r="ADQ145" s="29"/>
      <c r="ADR145" s="29"/>
      <c r="ADS145" s="29"/>
      <c r="ADT145" s="29"/>
      <c r="ADU145" s="29"/>
      <c r="ADV145" s="29"/>
      <c r="ADW145" s="29"/>
      <c r="ADX145" s="29"/>
      <c r="ADY145" s="29"/>
      <c r="ADZ145" s="29"/>
      <c r="AEA145" s="29"/>
      <c r="AEB145" s="29"/>
      <c r="AEC145" s="29"/>
      <c r="AED145" s="29"/>
      <c r="AEE145" s="29"/>
      <c r="AEF145" s="29"/>
      <c r="AEG145" s="29"/>
      <c r="AEH145" s="29"/>
      <c r="AEI145" s="29"/>
      <c r="AEJ145" s="29"/>
      <c r="AEK145" s="29"/>
      <c r="AEL145" s="29"/>
      <c r="AEM145" s="29"/>
      <c r="AEN145" s="29"/>
      <c r="AEO145" s="29"/>
      <c r="AEP145" s="29"/>
      <c r="AEQ145" s="29"/>
      <c r="AER145" s="29"/>
      <c r="AES145" s="29"/>
      <c r="AET145" s="29"/>
      <c r="AEU145" s="29"/>
      <c r="AEV145" s="29"/>
      <c r="AEW145" s="29"/>
      <c r="AEX145" s="29"/>
      <c r="AEY145" s="29"/>
      <c r="AEZ145" s="29"/>
      <c r="AFA145" s="29"/>
      <c r="AFB145" s="29"/>
      <c r="AFC145" s="29"/>
      <c r="AFD145" s="29"/>
      <c r="AFE145" s="29"/>
      <c r="AFF145" s="29"/>
      <c r="AFG145" s="29"/>
      <c r="AFH145" s="29"/>
      <c r="AFI145" s="29"/>
      <c r="AFJ145" s="29"/>
      <c r="AFK145" s="29"/>
      <c r="AFL145" s="29"/>
      <c r="AFM145" s="29"/>
      <c r="AFN145" s="29"/>
      <c r="AFO145" s="29"/>
      <c r="AFP145" s="29"/>
      <c r="AFQ145" s="29"/>
      <c r="AFR145" s="29"/>
      <c r="AFS145" s="29"/>
      <c r="AFT145" s="29"/>
      <c r="AFU145" s="29"/>
      <c r="AFV145" s="29"/>
      <c r="AFW145" s="29"/>
      <c r="AFX145" s="29"/>
      <c r="AFY145" s="29"/>
      <c r="AFZ145" s="29"/>
      <c r="AGA145" s="29"/>
      <c r="AGB145" s="29"/>
      <c r="AGC145" s="29"/>
      <c r="AGD145" s="29"/>
      <c r="AGE145" s="29"/>
      <c r="AGF145" s="29"/>
      <c r="AGG145" s="29"/>
      <c r="AGH145" s="29"/>
      <c r="AGI145" s="29"/>
      <c r="AGJ145" s="29"/>
      <c r="AGK145" s="29"/>
      <c r="AGL145" s="29"/>
      <c r="AGM145" s="29"/>
      <c r="AGN145" s="29"/>
      <c r="AGO145" s="29"/>
      <c r="AGP145" s="29"/>
      <c r="AGQ145" s="29"/>
      <c r="AGR145" s="29"/>
      <c r="AGS145" s="29"/>
      <c r="AGT145" s="29"/>
      <c r="AGU145" s="29"/>
      <c r="AGV145" s="29"/>
      <c r="AGW145" s="29"/>
      <c r="AGX145" s="29"/>
      <c r="AGY145" s="29"/>
      <c r="AGZ145" s="29"/>
      <c r="AHA145" s="29"/>
      <c r="AHB145" s="29"/>
      <c r="AHC145" s="29"/>
      <c r="AHD145" s="29"/>
      <c r="AHE145" s="29"/>
      <c r="AHF145" s="29"/>
      <c r="AHG145" s="29"/>
      <c r="AHH145" s="29"/>
      <c r="AHI145" s="29"/>
      <c r="AHJ145" s="29"/>
      <c r="AHK145" s="29"/>
      <c r="AHL145" s="29"/>
      <c r="AHM145" s="29"/>
      <c r="AHN145" s="29"/>
      <c r="AHO145" s="29"/>
      <c r="AHP145" s="29"/>
      <c r="AHQ145" s="29"/>
      <c r="AHR145" s="29"/>
      <c r="AHS145" s="29"/>
      <c r="AHT145" s="29"/>
      <c r="AHU145" s="29"/>
      <c r="AHV145" s="29"/>
      <c r="AHW145" s="29"/>
      <c r="AHX145" s="29"/>
      <c r="AHY145" s="29"/>
      <c r="AHZ145" s="29"/>
      <c r="AIA145" s="29"/>
      <c r="AIB145" s="29"/>
      <c r="AIC145" s="29"/>
      <c r="AID145" s="29"/>
      <c r="AIE145" s="29"/>
      <c r="AIF145" s="29"/>
      <c r="AIG145" s="29"/>
      <c r="AIH145" s="29"/>
      <c r="AII145" s="29"/>
      <c r="AIJ145" s="29"/>
      <c r="AIK145" s="29"/>
      <c r="AIL145" s="29"/>
      <c r="AIM145" s="29"/>
      <c r="AIN145" s="29"/>
      <c r="AIO145" s="29"/>
      <c r="AIP145" s="29"/>
      <c r="AIQ145" s="29"/>
      <c r="AIR145" s="29"/>
      <c r="AIS145" s="29"/>
      <c r="AIT145" s="29"/>
      <c r="AIU145" s="29"/>
      <c r="AIV145" s="29"/>
      <c r="AIW145" s="29"/>
      <c r="AIX145" s="29"/>
      <c r="AIY145" s="29"/>
      <c r="AIZ145" s="29"/>
      <c r="AJA145" s="29"/>
      <c r="AJB145" s="29"/>
      <c r="AJC145" s="29"/>
      <c r="AJD145" s="29"/>
      <c r="AJE145" s="29"/>
      <c r="AJF145" s="29"/>
      <c r="AJG145" s="29"/>
      <c r="AJH145" s="29"/>
      <c r="AJI145" s="29"/>
      <c r="AJJ145" s="29"/>
      <c r="AJK145" s="29"/>
      <c r="AJL145" s="29"/>
      <c r="AJM145" s="29"/>
      <c r="AJN145" s="29"/>
      <c r="AJO145" s="29"/>
      <c r="AJP145" s="29"/>
      <c r="AJQ145" s="29"/>
      <c r="AJR145" s="29"/>
      <c r="AJS145" s="29"/>
      <c r="AJT145" s="29"/>
      <c r="AJU145" s="29"/>
      <c r="AJV145" s="29"/>
      <c r="AJW145" s="29"/>
      <c r="AJX145" s="29"/>
      <c r="AJY145" s="29"/>
      <c r="AJZ145" s="29"/>
      <c r="AKA145" s="29"/>
      <c r="AKB145" s="29"/>
      <c r="AKC145" s="29"/>
      <c r="AKD145" s="29"/>
      <c r="AKE145" s="29"/>
      <c r="AKF145" s="29"/>
      <c r="AKG145" s="29"/>
      <c r="AKH145" s="29"/>
      <c r="AKI145" s="29"/>
      <c r="AKJ145" s="29"/>
      <c r="AKK145" s="29"/>
      <c r="AKL145" s="29"/>
      <c r="AKM145" s="29"/>
      <c r="AKN145" s="29"/>
      <c r="AKO145" s="29"/>
      <c r="AKP145" s="29"/>
      <c r="AKQ145" s="29"/>
      <c r="AKR145" s="29"/>
      <c r="AKS145" s="29"/>
      <c r="AKT145" s="29"/>
      <c r="AKU145" s="29"/>
      <c r="AKV145" s="29"/>
      <c r="AKW145" s="29"/>
      <c r="AKX145" s="29"/>
      <c r="AKY145" s="29"/>
      <c r="AKZ145" s="29"/>
      <c r="ALA145" s="29"/>
      <c r="ALB145" s="29"/>
      <c r="ALC145" s="29"/>
      <c r="ALD145" s="29"/>
      <c r="ALE145" s="29"/>
      <c r="ALF145" s="29"/>
      <c r="ALG145" s="29"/>
      <c r="ALH145" s="29"/>
      <c r="ALI145" s="29"/>
      <c r="ALJ145" s="29"/>
      <c r="ALK145" s="29"/>
      <c r="ALL145" s="29"/>
      <c r="ALM145" s="29"/>
      <c r="ALN145" s="29"/>
      <c r="ALO145" s="29"/>
      <c r="ALP145" s="29"/>
      <c r="ALQ145" s="29"/>
      <c r="ALR145" s="29"/>
      <c r="ALS145" s="29"/>
      <c r="ALT145" s="29"/>
      <c r="ALU145" s="29"/>
      <c r="ALV145" s="29"/>
      <c r="ALW145" s="29"/>
      <c r="ALX145" s="29"/>
      <c r="ALY145" s="29"/>
      <c r="ALZ145" s="29"/>
      <c r="AMA145" s="29"/>
      <c r="AMB145" s="29"/>
      <c r="AMC145" s="29"/>
      <c r="AMD145" s="29"/>
      <c r="AME145" s="29"/>
      <c r="AMF145" s="29"/>
      <c r="AMG145" s="29"/>
      <c r="AMH145" s="29"/>
      <c r="AMI145" s="29"/>
      <c r="AMJ145" s="29"/>
      <c r="AMK145" s="29"/>
    </row>
    <row r="146" spans="1:1025" ht="24" customHeight="1">
      <c r="A146" s="43"/>
      <c r="B146" s="58"/>
      <c r="C146" s="58"/>
      <c r="D146" s="173"/>
      <c r="E146" s="173"/>
      <c r="F146" s="173"/>
      <c r="G146" s="173"/>
      <c r="H146" s="3"/>
    </row>
    <row r="147" spans="1:1025" ht="15.75" customHeight="1">
      <c r="A147" s="308" t="s">
        <v>250</v>
      </c>
      <c r="B147" s="308"/>
      <c r="C147" s="308"/>
      <c r="D147" s="308"/>
      <c r="E147" s="308"/>
      <c r="F147" s="308"/>
      <c r="G147" s="308"/>
      <c r="H147" s="3"/>
    </row>
    <row r="148" spans="1:1025" ht="15.75" customHeight="1">
      <c r="A148" s="309" t="s">
        <v>251</v>
      </c>
      <c r="B148" s="309"/>
      <c r="C148" s="309"/>
      <c r="D148" s="309"/>
      <c r="E148" s="309"/>
      <c r="F148" s="309"/>
      <c r="G148" s="176" t="s">
        <v>18</v>
      </c>
      <c r="H148" s="3"/>
    </row>
    <row r="149" spans="1:1025" ht="15.75" customHeight="1">
      <c r="A149" s="59" t="s">
        <v>8</v>
      </c>
      <c r="B149" s="287" t="s">
        <v>51</v>
      </c>
      <c r="C149" s="288"/>
      <c r="D149" s="288"/>
      <c r="E149" s="288"/>
      <c r="F149" s="289"/>
      <c r="G149" s="177">
        <f>G34</f>
        <v>3094.83</v>
      </c>
      <c r="H149" s="3"/>
    </row>
    <row r="150" spans="1:1025" ht="15.75" customHeight="1">
      <c r="A150" s="59" t="s">
        <v>10</v>
      </c>
      <c r="B150" s="287" t="s">
        <v>156</v>
      </c>
      <c r="C150" s="288"/>
      <c r="D150" s="288"/>
      <c r="E150" s="288"/>
      <c r="F150" s="289"/>
      <c r="G150" s="177">
        <f>G83</f>
        <v>1962.13</v>
      </c>
      <c r="H150" s="3"/>
    </row>
    <row r="151" spans="1:1025" ht="15.75" customHeight="1">
      <c r="A151" s="59" t="s">
        <v>12</v>
      </c>
      <c r="B151" s="287" t="s">
        <v>46</v>
      </c>
      <c r="C151" s="288"/>
      <c r="D151" s="288"/>
      <c r="E151" s="288"/>
      <c r="F151" s="289"/>
      <c r="G151" s="177">
        <f>G94</f>
        <v>223.16000000000003</v>
      </c>
      <c r="H151" s="3"/>
    </row>
    <row r="152" spans="1:1025" s="30" customFormat="1" ht="15.75" customHeight="1">
      <c r="A152" s="59" t="s">
        <v>13</v>
      </c>
      <c r="B152" s="287" t="s">
        <v>47</v>
      </c>
      <c r="C152" s="288"/>
      <c r="D152" s="288"/>
      <c r="E152" s="288"/>
      <c r="F152" s="289"/>
      <c r="G152" s="177">
        <f>G119</f>
        <v>543.69000000000005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  <c r="TK152" s="29"/>
      <c r="TL152" s="29"/>
      <c r="TM152" s="29"/>
      <c r="TN152" s="29"/>
      <c r="TO152" s="29"/>
      <c r="TP152" s="29"/>
      <c r="TQ152" s="29"/>
      <c r="TR152" s="29"/>
      <c r="TS152" s="29"/>
      <c r="TT152" s="29"/>
      <c r="TU152" s="29"/>
      <c r="TV152" s="29"/>
      <c r="TW152" s="29"/>
      <c r="TX152" s="29"/>
      <c r="TY152" s="29"/>
      <c r="TZ152" s="29"/>
      <c r="UA152" s="29"/>
      <c r="UB152" s="29"/>
      <c r="UC152" s="29"/>
      <c r="UD152" s="29"/>
      <c r="UE152" s="29"/>
      <c r="UF152" s="29"/>
      <c r="UG152" s="29"/>
      <c r="UH152" s="29"/>
      <c r="UI152" s="29"/>
      <c r="UJ152" s="29"/>
      <c r="UK152" s="29"/>
      <c r="UL152" s="29"/>
      <c r="UM152" s="29"/>
      <c r="UN152" s="29"/>
      <c r="UO152" s="29"/>
      <c r="UP152" s="29"/>
      <c r="UQ152" s="29"/>
      <c r="UR152" s="29"/>
      <c r="US152" s="29"/>
      <c r="UT152" s="29"/>
      <c r="UU152" s="29"/>
      <c r="UV152" s="29"/>
      <c r="UW152" s="29"/>
      <c r="UX152" s="29"/>
      <c r="UY152" s="29"/>
      <c r="UZ152" s="29"/>
      <c r="VA152" s="29"/>
      <c r="VB152" s="29"/>
      <c r="VC152" s="29"/>
      <c r="VD152" s="29"/>
      <c r="VE152" s="29"/>
      <c r="VF152" s="29"/>
      <c r="VG152" s="29"/>
      <c r="VH152" s="29"/>
      <c r="VI152" s="29"/>
      <c r="VJ152" s="29"/>
      <c r="VK152" s="29"/>
      <c r="VL152" s="29"/>
      <c r="VM152" s="29"/>
      <c r="VN152" s="29"/>
      <c r="VO152" s="29"/>
      <c r="VP152" s="29"/>
      <c r="VQ152" s="29"/>
      <c r="VR152" s="29"/>
      <c r="VS152" s="29"/>
      <c r="VT152" s="29"/>
      <c r="VU152" s="29"/>
      <c r="VV152" s="29"/>
      <c r="VW152" s="29"/>
      <c r="VX152" s="29"/>
      <c r="VY152" s="29"/>
      <c r="VZ152" s="29"/>
      <c r="WA152" s="29"/>
      <c r="WB152" s="29"/>
      <c r="WC152" s="29"/>
      <c r="WD152" s="29"/>
      <c r="WE152" s="29"/>
      <c r="WF152" s="29"/>
      <c r="WG152" s="29"/>
      <c r="WH152" s="29"/>
      <c r="WI152" s="29"/>
      <c r="WJ152" s="29"/>
      <c r="WK152" s="29"/>
      <c r="WL152" s="29"/>
      <c r="WM152" s="29"/>
      <c r="WN152" s="29"/>
      <c r="WO152" s="29"/>
      <c r="WP152" s="29"/>
      <c r="WQ152" s="29"/>
      <c r="WR152" s="29"/>
      <c r="WS152" s="29"/>
      <c r="WT152" s="29"/>
      <c r="WU152" s="29"/>
      <c r="WV152" s="29"/>
      <c r="WW152" s="29"/>
      <c r="WX152" s="29"/>
      <c r="WY152" s="29"/>
      <c r="WZ152" s="29"/>
      <c r="XA152" s="29"/>
      <c r="XB152" s="29"/>
      <c r="XC152" s="29"/>
      <c r="XD152" s="29"/>
      <c r="XE152" s="29"/>
      <c r="XF152" s="29"/>
      <c r="XG152" s="29"/>
      <c r="XH152" s="29"/>
      <c r="XI152" s="29"/>
      <c r="XJ152" s="29"/>
      <c r="XK152" s="29"/>
      <c r="XL152" s="29"/>
      <c r="XM152" s="29"/>
      <c r="XN152" s="29"/>
      <c r="XO152" s="29"/>
      <c r="XP152" s="29"/>
      <c r="XQ152" s="29"/>
      <c r="XR152" s="29"/>
      <c r="XS152" s="29"/>
      <c r="XT152" s="29"/>
      <c r="XU152" s="29"/>
      <c r="XV152" s="29"/>
      <c r="XW152" s="29"/>
      <c r="XX152" s="29"/>
      <c r="XY152" s="29"/>
      <c r="XZ152" s="29"/>
      <c r="YA152" s="29"/>
      <c r="YB152" s="29"/>
      <c r="YC152" s="29"/>
      <c r="YD152" s="29"/>
      <c r="YE152" s="29"/>
      <c r="YF152" s="29"/>
      <c r="YG152" s="29"/>
      <c r="YH152" s="29"/>
      <c r="YI152" s="29"/>
      <c r="YJ152" s="29"/>
      <c r="YK152" s="29"/>
      <c r="YL152" s="29"/>
      <c r="YM152" s="29"/>
      <c r="YN152" s="29"/>
      <c r="YO152" s="29"/>
      <c r="YP152" s="29"/>
      <c r="YQ152" s="29"/>
      <c r="YR152" s="29"/>
      <c r="YS152" s="29"/>
      <c r="YT152" s="29"/>
      <c r="YU152" s="29"/>
      <c r="YV152" s="29"/>
      <c r="YW152" s="29"/>
      <c r="YX152" s="29"/>
      <c r="YY152" s="29"/>
      <c r="YZ152" s="29"/>
      <c r="ZA152" s="29"/>
      <c r="ZB152" s="29"/>
      <c r="ZC152" s="29"/>
      <c r="ZD152" s="29"/>
      <c r="ZE152" s="29"/>
      <c r="ZF152" s="29"/>
      <c r="ZG152" s="29"/>
      <c r="ZH152" s="29"/>
      <c r="ZI152" s="29"/>
      <c r="ZJ152" s="29"/>
      <c r="ZK152" s="29"/>
      <c r="ZL152" s="29"/>
      <c r="ZM152" s="29"/>
      <c r="ZN152" s="29"/>
      <c r="ZO152" s="29"/>
      <c r="ZP152" s="29"/>
      <c r="ZQ152" s="29"/>
      <c r="ZR152" s="29"/>
      <c r="ZS152" s="29"/>
      <c r="ZT152" s="29"/>
      <c r="ZU152" s="29"/>
      <c r="ZV152" s="29"/>
      <c r="ZW152" s="29"/>
      <c r="ZX152" s="29"/>
      <c r="ZY152" s="29"/>
      <c r="ZZ152" s="29"/>
      <c r="AAA152" s="29"/>
      <c r="AAB152" s="29"/>
      <c r="AAC152" s="29"/>
      <c r="AAD152" s="29"/>
      <c r="AAE152" s="29"/>
      <c r="AAF152" s="29"/>
      <c r="AAG152" s="29"/>
      <c r="AAH152" s="29"/>
      <c r="AAI152" s="29"/>
      <c r="AAJ152" s="29"/>
      <c r="AAK152" s="29"/>
      <c r="AAL152" s="29"/>
      <c r="AAM152" s="29"/>
      <c r="AAN152" s="29"/>
      <c r="AAO152" s="29"/>
      <c r="AAP152" s="29"/>
      <c r="AAQ152" s="29"/>
      <c r="AAR152" s="29"/>
      <c r="AAS152" s="29"/>
      <c r="AAT152" s="29"/>
      <c r="AAU152" s="29"/>
      <c r="AAV152" s="29"/>
      <c r="AAW152" s="29"/>
      <c r="AAX152" s="29"/>
      <c r="AAY152" s="29"/>
      <c r="AAZ152" s="29"/>
      <c r="ABA152" s="29"/>
      <c r="ABB152" s="29"/>
      <c r="ABC152" s="29"/>
      <c r="ABD152" s="29"/>
      <c r="ABE152" s="29"/>
      <c r="ABF152" s="29"/>
      <c r="ABG152" s="29"/>
      <c r="ABH152" s="29"/>
      <c r="ABI152" s="29"/>
      <c r="ABJ152" s="29"/>
      <c r="ABK152" s="29"/>
      <c r="ABL152" s="29"/>
      <c r="ABM152" s="29"/>
      <c r="ABN152" s="29"/>
      <c r="ABO152" s="29"/>
      <c r="ABP152" s="29"/>
      <c r="ABQ152" s="29"/>
      <c r="ABR152" s="29"/>
      <c r="ABS152" s="29"/>
      <c r="ABT152" s="29"/>
      <c r="ABU152" s="29"/>
      <c r="ABV152" s="29"/>
      <c r="ABW152" s="29"/>
      <c r="ABX152" s="29"/>
      <c r="ABY152" s="29"/>
      <c r="ABZ152" s="29"/>
      <c r="ACA152" s="29"/>
      <c r="ACB152" s="29"/>
      <c r="ACC152" s="29"/>
      <c r="ACD152" s="29"/>
      <c r="ACE152" s="29"/>
      <c r="ACF152" s="29"/>
      <c r="ACG152" s="29"/>
      <c r="ACH152" s="29"/>
      <c r="ACI152" s="29"/>
      <c r="ACJ152" s="29"/>
      <c r="ACK152" s="29"/>
      <c r="ACL152" s="29"/>
      <c r="ACM152" s="29"/>
      <c r="ACN152" s="29"/>
      <c r="ACO152" s="29"/>
      <c r="ACP152" s="29"/>
      <c r="ACQ152" s="29"/>
      <c r="ACR152" s="29"/>
      <c r="ACS152" s="29"/>
      <c r="ACT152" s="29"/>
      <c r="ACU152" s="29"/>
      <c r="ACV152" s="29"/>
      <c r="ACW152" s="29"/>
      <c r="ACX152" s="29"/>
      <c r="ACY152" s="29"/>
      <c r="ACZ152" s="29"/>
      <c r="ADA152" s="29"/>
      <c r="ADB152" s="29"/>
      <c r="ADC152" s="29"/>
      <c r="ADD152" s="29"/>
      <c r="ADE152" s="29"/>
      <c r="ADF152" s="29"/>
      <c r="ADG152" s="29"/>
      <c r="ADH152" s="29"/>
      <c r="ADI152" s="29"/>
      <c r="ADJ152" s="29"/>
      <c r="ADK152" s="29"/>
      <c r="ADL152" s="29"/>
      <c r="ADM152" s="29"/>
      <c r="ADN152" s="29"/>
      <c r="ADO152" s="29"/>
      <c r="ADP152" s="29"/>
      <c r="ADQ152" s="29"/>
      <c r="ADR152" s="29"/>
      <c r="ADS152" s="29"/>
      <c r="ADT152" s="29"/>
      <c r="ADU152" s="29"/>
      <c r="ADV152" s="29"/>
      <c r="ADW152" s="29"/>
      <c r="ADX152" s="29"/>
      <c r="ADY152" s="29"/>
      <c r="ADZ152" s="29"/>
      <c r="AEA152" s="29"/>
      <c r="AEB152" s="29"/>
      <c r="AEC152" s="29"/>
      <c r="AED152" s="29"/>
      <c r="AEE152" s="29"/>
      <c r="AEF152" s="29"/>
      <c r="AEG152" s="29"/>
      <c r="AEH152" s="29"/>
      <c r="AEI152" s="29"/>
      <c r="AEJ152" s="29"/>
      <c r="AEK152" s="29"/>
      <c r="AEL152" s="29"/>
      <c r="AEM152" s="29"/>
      <c r="AEN152" s="29"/>
      <c r="AEO152" s="29"/>
      <c r="AEP152" s="29"/>
      <c r="AEQ152" s="29"/>
      <c r="AER152" s="29"/>
      <c r="AES152" s="29"/>
      <c r="AET152" s="29"/>
      <c r="AEU152" s="29"/>
      <c r="AEV152" s="29"/>
      <c r="AEW152" s="29"/>
      <c r="AEX152" s="29"/>
      <c r="AEY152" s="29"/>
      <c r="AEZ152" s="29"/>
      <c r="AFA152" s="29"/>
      <c r="AFB152" s="29"/>
      <c r="AFC152" s="29"/>
      <c r="AFD152" s="29"/>
      <c r="AFE152" s="29"/>
      <c r="AFF152" s="29"/>
      <c r="AFG152" s="29"/>
      <c r="AFH152" s="29"/>
      <c r="AFI152" s="29"/>
      <c r="AFJ152" s="29"/>
      <c r="AFK152" s="29"/>
      <c r="AFL152" s="29"/>
      <c r="AFM152" s="29"/>
      <c r="AFN152" s="29"/>
      <c r="AFO152" s="29"/>
      <c r="AFP152" s="29"/>
      <c r="AFQ152" s="29"/>
      <c r="AFR152" s="29"/>
      <c r="AFS152" s="29"/>
      <c r="AFT152" s="29"/>
      <c r="AFU152" s="29"/>
      <c r="AFV152" s="29"/>
      <c r="AFW152" s="29"/>
      <c r="AFX152" s="29"/>
      <c r="AFY152" s="29"/>
      <c r="AFZ152" s="29"/>
      <c r="AGA152" s="29"/>
      <c r="AGB152" s="29"/>
      <c r="AGC152" s="29"/>
      <c r="AGD152" s="29"/>
      <c r="AGE152" s="29"/>
      <c r="AGF152" s="29"/>
      <c r="AGG152" s="29"/>
      <c r="AGH152" s="29"/>
      <c r="AGI152" s="29"/>
      <c r="AGJ152" s="29"/>
      <c r="AGK152" s="29"/>
      <c r="AGL152" s="29"/>
      <c r="AGM152" s="29"/>
      <c r="AGN152" s="29"/>
      <c r="AGO152" s="29"/>
      <c r="AGP152" s="29"/>
      <c r="AGQ152" s="29"/>
      <c r="AGR152" s="29"/>
      <c r="AGS152" s="29"/>
      <c r="AGT152" s="29"/>
      <c r="AGU152" s="29"/>
      <c r="AGV152" s="29"/>
      <c r="AGW152" s="29"/>
      <c r="AGX152" s="29"/>
      <c r="AGY152" s="29"/>
      <c r="AGZ152" s="29"/>
      <c r="AHA152" s="29"/>
      <c r="AHB152" s="29"/>
      <c r="AHC152" s="29"/>
      <c r="AHD152" s="29"/>
      <c r="AHE152" s="29"/>
      <c r="AHF152" s="29"/>
      <c r="AHG152" s="29"/>
      <c r="AHH152" s="29"/>
      <c r="AHI152" s="29"/>
      <c r="AHJ152" s="29"/>
      <c r="AHK152" s="29"/>
      <c r="AHL152" s="29"/>
      <c r="AHM152" s="29"/>
      <c r="AHN152" s="29"/>
      <c r="AHO152" s="29"/>
      <c r="AHP152" s="29"/>
      <c r="AHQ152" s="29"/>
      <c r="AHR152" s="29"/>
      <c r="AHS152" s="29"/>
      <c r="AHT152" s="29"/>
      <c r="AHU152" s="29"/>
      <c r="AHV152" s="29"/>
      <c r="AHW152" s="29"/>
      <c r="AHX152" s="29"/>
      <c r="AHY152" s="29"/>
      <c r="AHZ152" s="29"/>
      <c r="AIA152" s="29"/>
      <c r="AIB152" s="29"/>
      <c r="AIC152" s="29"/>
      <c r="AID152" s="29"/>
      <c r="AIE152" s="29"/>
      <c r="AIF152" s="29"/>
      <c r="AIG152" s="29"/>
      <c r="AIH152" s="29"/>
      <c r="AII152" s="29"/>
      <c r="AIJ152" s="29"/>
      <c r="AIK152" s="29"/>
      <c r="AIL152" s="29"/>
      <c r="AIM152" s="29"/>
      <c r="AIN152" s="29"/>
      <c r="AIO152" s="29"/>
      <c r="AIP152" s="29"/>
      <c r="AIQ152" s="29"/>
      <c r="AIR152" s="29"/>
      <c r="AIS152" s="29"/>
      <c r="AIT152" s="29"/>
      <c r="AIU152" s="29"/>
      <c r="AIV152" s="29"/>
      <c r="AIW152" s="29"/>
      <c r="AIX152" s="29"/>
      <c r="AIY152" s="29"/>
      <c r="AIZ152" s="29"/>
      <c r="AJA152" s="29"/>
      <c r="AJB152" s="29"/>
      <c r="AJC152" s="29"/>
      <c r="AJD152" s="29"/>
      <c r="AJE152" s="29"/>
      <c r="AJF152" s="29"/>
      <c r="AJG152" s="29"/>
      <c r="AJH152" s="29"/>
      <c r="AJI152" s="29"/>
      <c r="AJJ152" s="29"/>
      <c r="AJK152" s="29"/>
      <c r="AJL152" s="29"/>
      <c r="AJM152" s="29"/>
      <c r="AJN152" s="29"/>
      <c r="AJO152" s="29"/>
      <c r="AJP152" s="29"/>
      <c r="AJQ152" s="29"/>
      <c r="AJR152" s="29"/>
      <c r="AJS152" s="29"/>
      <c r="AJT152" s="29"/>
      <c r="AJU152" s="29"/>
      <c r="AJV152" s="29"/>
      <c r="AJW152" s="29"/>
      <c r="AJX152" s="29"/>
      <c r="AJY152" s="29"/>
      <c r="AJZ152" s="29"/>
      <c r="AKA152" s="29"/>
      <c r="AKB152" s="29"/>
      <c r="AKC152" s="29"/>
      <c r="AKD152" s="29"/>
      <c r="AKE152" s="29"/>
      <c r="AKF152" s="29"/>
      <c r="AKG152" s="29"/>
      <c r="AKH152" s="29"/>
      <c r="AKI152" s="29"/>
      <c r="AKJ152" s="29"/>
      <c r="AKK152" s="29"/>
      <c r="AKL152" s="29"/>
      <c r="AKM152" s="29"/>
      <c r="AKN152" s="29"/>
      <c r="AKO152" s="29"/>
      <c r="AKP152" s="29"/>
      <c r="AKQ152" s="29"/>
      <c r="AKR152" s="29"/>
      <c r="AKS152" s="29"/>
      <c r="AKT152" s="29"/>
      <c r="AKU152" s="29"/>
      <c r="AKV152" s="29"/>
      <c r="AKW152" s="29"/>
      <c r="AKX152" s="29"/>
      <c r="AKY152" s="29"/>
      <c r="AKZ152" s="29"/>
      <c r="ALA152" s="29"/>
      <c r="ALB152" s="29"/>
      <c r="ALC152" s="29"/>
      <c r="ALD152" s="29"/>
      <c r="ALE152" s="29"/>
      <c r="ALF152" s="29"/>
      <c r="ALG152" s="29"/>
      <c r="ALH152" s="29"/>
      <c r="ALI152" s="29"/>
      <c r="ALJ152" s="29"/>
      <c r="ALK152" s="29"/>
      <c r="ALL152" s="29"/>
      <c r="ALM152" s="29"/>
      <c r="ALN152" s="29"/>
      <c r="ALO152" s="29"/>
      <c r="ALP152" s="29"/>
      <c r="ALQ152" s="29"/>
      <c r="ALR152" s="29"/>
      <c r="ALS152" s="29"/>
      <c r="ALT152" s="29"/>
      <c r="ALU152" s="29"/>
      <c r="ALV152" s="29"/>
      <c r="ALW152" s="29"/>
      <c r="ALX152" s="29"/>
      <c r="ALY152" s="29"/>
      <c r="ALZ152" s="29"/>
      <c r="AMA152" s="29"/>
      <c r="AMB152" s="29"/>
      <c r="AMC152" s="29"/>
      <c r="AMD152" s="29"/>
      <c r="AME152" s="29"/>
      <c r="AMF152" s="29"/>
      <c r="AMG152" s="29"/>
      <c r="AMH152" s="29"/>
      <c r="AMI152" s="29"/>
      <c r="AMJ152" s="29"/>
      <c r="AMK152" s="29"/>
    </row>
    <row r="153" spans="1:1025" s="30" customFormat="1" ht="19.5" customHeight="1">
      <c r="A153" s="56" t="s">
        <v>20</v>
      </c>
      <c r="B153" s="287" t="s">
        <v>48</v>
      </c>
      <c r="C153" s="288"/>
      <c r="D153" s="288"/>
      <c r="E153" s="288"/>
      <c r="F153" s="289"/>
      <c r="G153" s="177">
        <f>G126</f>
        <v>15.634166666666665</v>
      </c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  <c r="JG153" s="29"/>
      <c r="JH153" s="29"/>
      <c r="JI153" s="29"/>
      <c r="JJ153" s="29"/>
      <c r="JK153" s="29"/>
      <c r="JL153" s="29"/>
      <c r="JM153" s="29"/>
      <c r="JN153" s="29"/>
      <c r="JO153" s="29"/>
      <c r="JP153" s="29"/>
      <c r="JQ153" s="29"/>
      <c r="JR153" s="29"/>
      <c r="JS153" s="29"/>
      <c r="JT153" s="29"/>
      <c r="JU153" s="29"/>
      <c r="JV153" s="29"/>
      <c r="JW153" s="29"/>
      <c r="JX153" s="29"/>
      <c r="JY153" s="29"/>
      <c r="JZ153" s="29"/>
      <c r="KA153" s="29"/>
      <c r="KB153" s="29"/>
      <c r="KC153" s="29"/>
      <c r="KD153" s="29"/>
      <c r="KE153" s="29"/>
      <c r="KF153" s="29"/>
      <c r="KG153" s="29"/>
      <c r="KH153" s="29"/>
      <c r="KI153" s="29"/>
      <c r="KJ153" s="29"/>
      <c r="KK153" s="29"/>
      <c r="KL153" s="29"/>
      <c r="KM153" s="29"/>
      <c r="KN153" s="29"/>
      <c r="KO153" s="29"/>
      <c r="KP153" s="29"/>
      <c r="KQ153" s="29"/>
      <c r="KR153" s="29"/>
      <c r="KS153" s="29"/>
      <c r="KT153" s="29"/>
      <c r="KU153" s="29"/>
      <c r="KV153" s="29"/>
      <c r="KW153" s="29"/>
      <c r="KX153" s="29"/>
      <c r="KY153" s="29"/>
      <c r="KZ153" s="29"/>
      <c r="LA153" s="29"/>
      <c r="LB153" s="29"/>
      <c r="LC153" s="29"/>
      <c r="LD153" s="29"/>
      <c r="LE153" s="29"/>
      <c r="LF153" s="29"/>
      <c r="LG153" s="29"/>
      <c r="LH153" s="29"/>
      <c r="LI153" s="29"/>
      <c r="LJ153" s="29"/>
      <c r="LK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s="29"/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V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9"/>
      <c r="QU153" s="29"/>
      <c r="QV153" s="29"/>
      <c r="QW153" s="29"/>
      <c r="QX153" s="29"/>
      <c r="QY153" s="29"/>
      <c r="QZ153" s="29"/>
      <c r="RA153" s="29"/>
      <c r="RB153" s="29"/>
      <c r="RC153" s="29"/>
      <c r="RD153" s="29"/>
      <c r="RE153" s="29"/>
      <c r="RF153" s="29"/>
      <c r="RG153" s="29"/>
      <c r="RH153" s="29"/>
      <c r="RI153" s="29"/>
      <c r="RJ153" s="29"/>
      <c r="RK153" s="29"/>
      <c r="RL153" s="29"/>
      <c r="RM153" s="29"/>
      <c r="RN153" s="29"/>
      <c r="RO153" s="29"/>
      <c r="RP153" s="29"/>
      <c r="RQ153" s="29"/>
      <c r="RR153" s="29"/>
      <c r="RS153" s="29"/>
      <c r="RT153" s="29"/>
      <c r="RU153" s="29"/>
      <c r="RV153" s="29"/>
      <c r="RW153" s="29"/>
      <c r="RX153" s="29"/>
      <c r="RY153" s="29"/>
      <c r="RZ153" s="29"/>
      <c r="SA153" s="29"/>
      <c r="SB153" s="29"/>
      <c r="SC153" s="29"/>
      <c r="SD153" s="29"/>
      <c r="SE153" s="29"/>
      <c r="SF153" s="29"/>
      <c r="SG153" s="29"/>
      <c r="SH153" s="29"/>
      <c r="SI153" s="29"/>
      <c r="SJ153" s="29"/>
      <c r="SK153" s="29"/>
      <c r="SL153" s="29"/>
      <c r="SM153" s="29"/>
      <c r="SN153" s="29"/>
      <c r="SO153" s="29"/>
      <c r="SP153" s="29"/>
      <c r="SQ153" s="29"/>
      <c r="SR153" s="29"/>
      <c r="SS153" s="29"/>
      <c r="ST153" s="29"/>
      <c r="SU153" s="29"/>
      <c r="SV153" s="29"/>
      <c r="SW153" s="29"/>
      <c r="SX153" s="29"/>
      <c r="SY153" s="29"/>
      <c r="SZ153" s="29"/>
      <c r="TA153" s="29"/>
      <c r="TB153" s="29"/>
      <c r="TC153" s="29"/>
      <c r="TD153" s="29"/>
      <c r="TE153" s="29"/>
      <c r="TF153" s="29"/>
      <c r="TG153" s="29"/>
      <c r="TH153" s="29"/>
      <c r="TI153" s="29"/>
      <c r="TJ153" s="29"/>
      <c r="TK153" s="29"/>
      <c r="TL153" s="29"/>
      <c r="TM153" s="29"/>
      <c r="TN153" s="29"/>
      <c r="TO153" s="29"/>
      <c r="TP153" s="29"/>
      <c r="TQ153" s="29"/>
      <c r="TR153" s="29"/>
      <c r="TS153" s="29"/>
      <c r="TT153" s="29"/>
      <c r="TU153" s="29"/>
      <c r="TV153" s="29"/>
      <c r="TW153" s="29"/>
      <c r="TX153" s="29"/>
      <c r="TY153" s="29"/>
      <c r="TZ153" s="29"/>
      <c r="UA153" s="29"/>
      <c r="UB153" s="29"/>
      <c r="UC153" s="29"/>
      <c r="UD153" s="29"/>
      <c r="UE153" s="29"/>
      <c r="UF153" s="29"/>
      <c r="UG153" s="29"/>
      <c r="UH153" s="29"/>
      <c r="UI153" s="29"/>
      <c r="UJ153" s="29"/>
      <c r="UK153" s="29"/>
      <c r="UL153" s="29"/>
      <c r="UM153" s="29"/>
      <c r="UN153" s="29"/>
      <c r="UO153" s="29"/>
      <c r="UP153" s="29"/>
      <c r="UQ153" s="29"/>
      <c r="UR153" s="29"/>
      <c r="US153" s="29"/>
      <c r="UT153" s="29"/>
      <c r="UU153" s="29"/>
      <c r="UV153" s="29"/>
      <c r="UW153" s="29"/>
      <c r="UX153" s="29"/>
      <c r="UY153" s="29"/>
      <c r="UZ153" s="29"/>
      <c r="VA153" s="29"/>
      <c r="VB153" s="29"/>
      <c r="VC153" s="29"/>
      <c r="VD153" s="29"/>
      <c r="VE153" s="29"/>
      <c r="VF153" s="29"/>
      <c r="VG153" s="29"/>
      <c r="VH153" s="29"/>
      <c r="VI153" s="29"/>
      <c r="VJ153" s="29"/>
      <c r="VK153" s="29"/>
      <c r="VL153" s="29"/>
      <c r="VM153" s="29"/>
      <c r="VN153" s="29"/>
      <c r="VO153" s="29"/>
      <c r="VP153" s="29"/>
      <c r="VQ153" s="29"/>
      <c r="VR153" s="29"/>
      <c r="VS153" s="29"/>
      <c r="VT153" s="29"/>
      <c r="VU153" s="29"/>
      <c r="VV153" s="29"/>
      <c r="VW153" s="29"/>
      <c r="VX153" s="29"/>
      <c r="VY153" s="29"/>
      <c r="VZ153" s="29"/>
      <c r="WA153" s="29"/>
      <c r="WB153" s="29"/>
      <c r="WC153" s="29"/>
      <c r="WD153" s="29"/>
      <c r="WE153" s="29"/>
      <c r="WF153" s="29"/>
      <c r="WG153" s="29"/>
      <c r="WH153" s="29"/>
      <c r="WI153" s="29"/>
      <c r="WJ153" s="29"/>
      <c r="WK153" s="29"/>
      <c r="WL153" s="29"/>
      <c r="WM153" s="29"/>
      <c r="WN153" s="29"/>
      <c r="WO153" s="29"/>
      <c r="WP153" s="29"/>
      <c r="WQ153" s="29"/>
      <c r="WR153" s="29"/>
      <c r="WS153" s="29"/>
      <c r="WT153" s="29"/>
      <c r="WU153" s="29"/>
      <c r="WV153" s="29"/>
      <c r="WW153" s="29"/>
      <c r="WX153" s="29"/>
      <c r="WY153" s="29"/>
      <c r="WZ153" s="29"/>
      <c r="XA153" s="29"/>
      <c r="XB153" s="29"/>
      <c r="XC153" s="29"/>
      <c r="XD153" s="29"/>
      <c r="XE153" s="29"/>
      <c r="XF153" s="29"/>
      <c r="XG153" s="29"/>
      <c r="XH153" s="29"/>
      <c r="XI153" s="29"/>
      <c r="XJ153" s="29"/>
      <c r="XK153" s="29"/>
      <c r="XL153" s="29"/>
      <c r="XM153" s="29"/>
      <c r="XN153" s="29"/>
      <c r="XO153" s="29"/>
      <c r="XP153" s="29"/>
      <c r="XQ153" s="29"/>
      <c r="XR153" s="29"/>
      <c r="XS153" s="29"/>
      <c r="XT153" s="29"/>
      <c r="XU153" s="29"/>
      <c r="XV153" s="29"/>
      <c r="XW153" s="29"/>
      <c r="XX153" s="29"/>
      <c r="XY153" s="29"/>
      <c r="XZ153" s="29"/>
      <c r="YA153" s="29"/>
      <c r="YB153" s="29"/>
      <c r="YC153" s="29"/>
      <c r="YD153" s="29"/>
      <c r="YE153" s="29"/>
      <c r="YF153" s="29"/>
      <c r="YG153" s="29"/>
      <c r="YH153" s="29"/>
      <c r="YI153" s="29"/>
      <c r="YJ153" s="29"/>
      <c r="YK153" s="29"/>
      <c r="YL153" s="29"/>
      <c r="YM153" s="29"/>
      <c r="YN153" s="29"/>
      <c r="YO153" s="29"/>
      <c r="YP153" s="29"/>
      <c r="YQ153" s="29"/>
      <c r="YR153" s="29"/>
      <c r="YS153" s="29"/>
      <c r="YT153" s="29"/>
      <c r="YU153" s="29"/>
      <c r="YV153" s="29"/>
      <c r="YW153" s="29"/>
      <c r="YX153" s="29"/>
      <c r="YY153" s="29"/>
      <c r="YZ153" s="29"/>
      <c r="ZA153" s="29"/>
      <c r="ZB153" s="29"/>
      <c r="ZC153" s="29"/>
      <c r="ZD153" s="29"/>
      <c r="ZE153" s="29"/>
      <c r="ZF153" s="29"/>
      <c r="ZG153" s="29"/>
      <c r="ZH153" s="29"/>
      <c r="ZI153" s="29"/>
      <c r="ZJ153" s="29"/>
      <c r="ZK153" s="29"/>
      <c r="ZL153" s="29"/>
      <c r="ZM153" s="29"/>
      <c r="ZN153" s="29"/>
      <c r="ZO153" s="29"/>
      <c r="ZP153" s="29"/>
      <c r="ZQ153" s="29"/>
      <c r="ZR153" s="29"/>
      <c r="ZS153" s="29"/>
      <c r="ZT153" s="29"/>
      <c r="ZU153" s="29"/>
      <c r="ZV153" s="29"/>
      <c r="ZW153" s="29"/>
      <c r="ZX153" s="29"/>
      <c r="ZY153" s="29"/>
      <c r="ZZ153" s="29"/>
      <c r="AAA153" s="29"/>
      <c r="AAB153" s="29"/>
      <c r="AAC153" s="29"/>
      <c r="AAD153" s="29"/>
      <c r="AAE153" s="29"/>
      <c r="AAF153" s="29"/>
      <c r="AAG153" s="29"/>
      <c r="AAH153" s="29"/>
      <c r="AAI153" s="29"/>
      <c r="AAJ153" s="29"/>
      <c r="AAK153" s="29"/>
      <c r="AAL153" s="29"/>
      <c r="AAM153" s="29"/>
      <c r="AAN153" s="29"/>
      <c r="AAO153" s="29"/>
      <c r="AAP153" s="29"/>
      <c r="AAQ153" s="29"/>
      <c r="AAR153" s="29"/>
      <c r="AAS153" s="29"/>
      <c r="AAT153" s="29"/>
      <c r="AAU153" s="29"/>
      <c r="AAV153" s="29"/>
      <c r="AAW153" s="29"/>
      <c r="AAX153" s="29"/>
      <c r="AAY153" s="29"/>
      <c r="AAZ153" s="29"/>
      <c r="ABA153" s="29"/>
      <c r="ABB153" s="29"/>
      <c r="ABC153" s="29"/>
      <c r="ABD153" s="29"/>
      <c r="ABE153" s="29"/>
      <c r="ABF153" s="29"/>
      <c r="ABG153" s="29"/>
      <c r="ABH153" s="29"/>
      <c r="ABI153" s="29"/>
      <c r="ABJ153" s="29"/>
      <c r="ABK153" s="29"/>
      <c r="ABL153" s="29"/>
      <c r="ABM153" s="29"/>
      <c r="ABN153" s="29"/>
      <c r="ABO153" s="29"/>
      <c r="ABP153" s="29"/>
      <c r="ABQ153" s="29"/>
      <c r="ABR153" s="29"/>
      <c r="ABS153" s="29"/>
      <c r="ABT153" s="29"/>
      <c r="ABU153" s="29"/>
      <c r="ABV153" s="29"/>
      <c r="ABW153" s="29"/>
      <c r="ABX153" s="29"/>
      <c r="ABY153" s="29"/>
      <c r="ABZ153" s="29"/>
      <c r="ACA153" s="29"/>
      <c r="ACB153" s="29"/>
      <c r="ACC153" s="29"/>
      <c r="ACD153" s="29"/>
      <c r="ACE153" s="29"/>
      <c r="ACF153" s="29"/>
      <c r="ACG153" s="29"/>
      <c r="ACH153" s="29"/>
      <c r="ACI153" s="29"/>
      <c r="ACJ153" s="29"/>
      <c r="ACK153" s="29"/>
      <c r="ACL153" s="29"/>
      <c r="ACM153" s="29"/>
      <c r="ACN153" s="29"/>
      <c r="ACO153" s="29"/>
      <c r="ACP153" s="29"/>
      <c r="ACQ153" s="29"/>
      <c r="ACR153" s="29"/>
      <c r="ACS153" s="29"/>
      <c r="ACT153" s="29"/>
      <c r="ACU153" s="29"/>
      <c r="ACV153" s="29"/>
      <c r="ACW153" s="29"/>
      <c r="ACX153" s="29"/>
      <c r="ACY153" s="29"/>
      <c r="ACZ153" s="29"/>
      <c r="ADA153" s="29"/>
      <c r="ADB153" s="29"/>
      <c r="ADC153" s="29"/>
      <c r="ADD153" s="29"/>
      <c r="ADE153" s="29"/>
      <c r="ADF153" s="29"/>
      <c r="ADG153" s="29"/>
      <c r="ADH153" s="29"/>
      <c r="ADI153" s="29"/>
      <c r="ADJ153" s="29"/>
      <c r="ADK153" s="29"/>
      <c r="ADL153" s="29"/>
      <c r="ADM153" s="29"/>
      <c r="ADN153" s="29"/>
      <c r="ADO153" s="29"/>
      <c r="ADP153" s="29"/>
      <c r="ADQ153" s="29"/>
      <c r="ADR153" s="29"/>
      <c r="ADS153" s="29"/>
      <c r="ADT153" s="29"/>
      <c r="ADU153" s="29"/>
      <c r="ADV153" s="29"/>
      <c r="ADW153" s="29"/>
      <c r="ADX153" s="29"/>
      <c r="ADY153" s="29"/>
      <c r="ADZ153" s="29"/>
      <c r="AEA153" s="29"/>
      <c r="AEB153" s="29"/>
      <c r="AEC153" s="29"/>
      <c r="AED153" s="29"/>
      <c r="AEE153" s="29"/>
      <c r="AEF153" s="29"/>
      <c r="AEG153" s="29"/>
      <c r="AEH153" s="29"/>
      <c r="AEI153" s="29"/>
      <c r="AEJ153" s="29"/>
      <c r="AEK153" s="29"/>
      <c r="AEL153" s="29"/>
      <c r="AEM153" s="29"/>
      <c r="AEN153" s="29"/>
      <c r="AEO153" s="29"/>
      <c r="AEP153" s="29"/>
      <c r="AEQ153" s="29"/>
      <c r="AER153" s="29"/>
      <c r="AES153" s="29"/>
      <c r="AET153" s="29"/>
      <c r="AEU153" s="29"/>
      <c r="AEV153" s="29"/>
      <c r="AEW153" s="29"/>
      <c r="AEX153" s="29"/>
      <c r="AEY153" s="29"/>
      <c r="AEZ153" s="29"/>
      <c r="AFA153" s="29"/>
      <c r="AFB153" s="29"/>
      <c r="AFC153" s="29"/>
      <c r="AFD153" s="29"/>
      <c r="AFE153" s="29"/>
      <c r="AFF153" s="29"/>
      <c r="AFG153" s="29"/>
      <c r="AFH153" s="29"/>
      <c r="AFI153" s="29"/>
      <c r="AFJ153" s="29"/>
      <c r="AFK153" s="29"/>
      <c r="AFL153" s="29"/>
      <c r="AFM153" s="29"/>
      <c r="AFN153" s="29"/>
      <c r="AFO153" s="29"/>
      <c r="AFP153" s="29"/>
      <c r="AFQ153" s="29"/>
      <c r="AFR153" s="29"/>
      <c r="AFS153" s="29"/>
      <c r="AFT153" s="29"/>
      <c r="AFU153" s="29"/>
      <c r="AFV153" s="29"/>
      <c r="AFW153" s="29"/>
      <c r="AFX153" s="29"/>
      <c r="AFY153" s="29"/>
      <c r="AFZ153" s="29"/>
      <c r="AGA153" s="29"/>
      <c r="AGB153" s="29"/>
      <c r="AGC153" s="29"/>
      <c r="AGD153" s="29"/>
      <c r="AGE153" s="29"/>
      <c r="AGF153" s="29"/>
      <c r="AGG153" s="29"/>
      <c r="AGH153" s="29"/>
      <c r="AGI153" s="29"/>
      <c r="AGJ153" s="29"/>
      <c r="AGK153" s="29"/>
      <c r="AGL153" s="29"/>
      <c r="AGM153" s="29"/>
      <c r="AGN153" s="29"/>
      <c r="AGO153" s="29"/>
      <c r="AGP153" s="29"/>
      <c r="AGQ153" s="29"/>
      <c r="AGR153" s="29"/>
      <c r="AGS153" s="29"/>
      <c r="AGT153" s="29"/>
      <c r="AGU153" s="29"/>
      <c r="AGV153" s="29"/>
      <c r="AGW153" s="29"/>
      <c r="AGX153" s="29"/>
      <c r="AGY153" s="29"/>
      <c r="AGZ153" s="29"/>
      <c r="AHA153" s="29"/>
      <c r="AHB153" s="29"/>
      <c r="AHC153" s="29"/>
      <c r="AHD153" s="29"/>
      <c r="AHE153" s="29"/>
      <c r="AHF153" s="29"/>
      <c r="AHG153" s="29"/>
      <c r="AHH153" s="29"/>
      <c r="AHI153" s="29"/>
      <c r="AHJ153" s="29"/>
      <c r="AHK153" s="29"/>
      <c r="AHL153" s="29"/>
      <c r="AHM153" s="29"/>
      <c r="AHN153" s="29"/>
      <c r="AHO153" s="29"/>
      <c r="AHP153" s="29"/>
      <c r="AHQ153" s="29"/>
      <c r="AHR153" s="29"/>
      <c r="AHS153" s="29"/>
      <c r="AHT153" s="29"/>
      <c r="AHU153" s="29"/>
      <c r="AHV153" s="29"/>
      <c r="AHW153" s="29"/>
      <c r="AHX153" s="29"/>
      <c r="AHY153" s="29"/>
      <c r="AHZ153" s="29"/>
      <c r="AIA153" s="29"/>
      <c r="AIB153" s="29"/>
      <c r="AIC153" s="29"/>
      <c r="AID153" s="29"/>
      <c r="AIE153" s="29"/>
      <c r="AIF153" s="29"/>
      <c r="AIG153" s="29"/>
      <c r="AIH153" s="29"/>
      <c r="AII153" s="29"/>
      <c r="AIJ153" s="29"/>
      <c r="AIK153" s="29"/>
      <c r="AIL153" s="29"/>
      <c r="AIM153" s="29"/>
      <c r="AIN153" s="29"/>
      <c r="AIO153" s="29"/>
      <c r="AIP153" s="29"/>
      <c r="AIQ153" s="29"/>
      <c r="AIR153" s="29"/>
      <c r="AIS153" s="29"/>
      <c r="AIT153" s="29"/>
      <c r="AIU153" s="29"/>
      <c r="AIV153" s="29"/>
      <c r="AIW153" s="29"/>
      <c r="AIX153" s="29"/>
      <c r="AIY153" s="29"/>
      <c r="AIZ153" s="29"/>
      <c r="AJA153" s="29"/>
      <c r="AJB153" s="29"/>
      <c r="AJC153" s="29"/>
      <c r="AJD153" s="29"/>
      <c r="AJE153" s="29"/>
      <c r="AJF153" s="29"/>
      <c r="AJG153" s="29"/>
      <c r="AJH153" s="29"/>
      <c r="AJI153" s="29"/>
      <c r="AJJ153" s="29"/>
      <c r="AJK153" s="29"/>
      <c r="AJL153" s="29"/>
      <c r="AJM153" s="29"/>
      <c r="AJN153" s="29"/>
      <c r="AJO153" s="29"/>
      <c r="AJP153" s="29"/>
      <c r="AJQ153" s="29"/>
      <c r="AJR153" s="29"/>
      <c r="AJS153" s="29"/>
      <c r="AJT153" s="29"/>
      <c r="AJU153" s="29"/>
      <c r="AJV153" s="29"/>
      <c r="AJW153" s="29"/>
      <c r="AJX153" s="29"/>
      <c r="AJY153" s="29"/>
      <c r="AJZ153" s="29"/>
      <c r="AKA153" s="29"/>
      <c r="AKB153" s="29"/>
      <c r="AKC153" s="29"/>
      <c r="AKD153" s="29"/>
      <c r="AKE153" s="29"/>
      <c r="AKF153" s="29"/>
      <c r="AKG153" s="29"/>
      <c r="AKH153" s="29"/>
      <c r="AKI153" s="29"/>
      <c r="AKJ153" s="29"/>
      <c r="AKK153" s="29"/>
      <c r="AKL153" s="29"/>
      <c r="AKM153" s="29"/>
      <c r="AKN153" s="29"/>
      <c r="AKO153" s="29"/>
      <c r="AKP153" s="29"/>
      <c r="AKQ153" s="29"/>
      <c r="AKR153" s="29"/>
      <c r="AKS153" s="29"/>
      <c r="AKT153" s="29"/>
      <c r="AKU153" s="29"/>
      <c r="AKV153" s="29"/>
      <c r="AKW153" s="29"/>
      <c r="AKX153" s="29"/>
      <c r="AKY153" s="29"/>
      <c r="AKZ153" s="29"/>
      <c r="ALA153" s="29"/>
      <c r="ALB153" s="29"/>
      <c r="ALC153" s="29"/>
      <c r="ALD153" s="29"/>
      <c r="ALE153" s="29"/>
      <c r="ALF153" s="29"/>
      <c r="ALG153" s="29"/>
      <c r="ALH153" s="29"/>
      <c r="ALI153" s="29"/>
      <c r="ALJ153" s="29"/>
      <c r="ALK153" s="29"/>
      <c r="ALL153" s="29"/>
      <c r="ALM153" s="29"/>
      <c r="ALN153" s="29"/>
      <c r="ALO153" s="29"/>
      <c r="ALP153" s="29"/>
      <c r="ALQ153" s="29"/>
      <c r="ALR153" s="29"/>
      <c r="ALS153" s="29"/>
      <c r="ALT153" s="29"/>
      <c r="ALU153" s="29"/>
      <c r="ALV153" s="29"/>
      <c r="ALW153" s="29"/>
      <c r="ALX153" s="29"/>
      <c r="ALY153" s="29"/>
      <c r="ALZ153" s="29"/>
      <c r="AMA153" s="29"/>
      <c r="AMB153" s="29"/>
      <c r="AMC153" s="29"/>
      <c r="AMD153" s="29"/>
      <c r="AME153" s="29"/>
      <c r="AMF153" s="29"/>
      <c r="AMG153" s="29"/>
      <c r="AMH153" s="29"/>
      <c r="AMI153" s="29"/>
      <c r="AMJ153" s="29"/>
      <c r="AMK153" s="29"/>
    </row>
    <row r="154" spans="1:1025" s="30" customFormat="1" ht="15.75" customHeight="1">
      <c r="A154" s="294" t="s">
        <v>45</v>
      </c>
      <c r="B154" s="295"/>
      <c r="C154" s="295"/>
      <c r="D154" s="295"/>
      <c r="E154" s="295"/>
      <c r="F154" s="296"/>
      <c r="G154" s="178">
        <f>SUM(G149:G153)</f>
        <v>5839.4441666666662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  <c r="IW154" s="29"/>
      <c r="IX154" s="29"/>
      <c r="IY154" s="29"/>
      <c r="IZ154" s="29"/>
      <c r="JA154" s="29"/>
      <c r="JB154" s="29"/>
      <c r="JC154" s="29"/>
      <c r="JD154" s="29"/>
      <c r="JE154" s="29"/>
      <c r="JF154" s="29"/>
      <c r="JG154" s="29"/>
      <c r="JH154" s="29"/>
      <c r="JI154" s="29"/>
      <c r="JJ154" s="29"/>
      <c r="JK154" s="29"/>
      <c r="JL154" s="29"/>
      <c r="JM154" s="29"/>
      <c r="JN154" s="29"/>
      <c r="JO154" s="29"/>
      <c r="JP154" s="29"/>
      <c r="JQ154" s="29"/>
      <c r="JR154" s="29"/>
      <c r="JS154" s="29"/>
      <c r="JT154" s="29"/>
      <c r="JU154" s="29"/>
      <c r="JV154" s="29"/>
      <c r="JW154" s="29"/>
      <c r="JX154" s="29"/>
      <c r="JY154" s="29"/>
      <c r="JZ154" s="29"/>
      <c r="KA154" s="29"/>
      <c r="KB154" s="29"/>
      <c r="KC154" s="29"/>
      <c r="KD154" s="29"/>
      <c r="KE154" s="29"/>
      <c r="KF154" s="29"/>
      <c r="KG154" s="29"/>
      <c r="KH154" s="29"/>
      <c r="KI154" s="29"/>
      <c r="KJ154" s="29"/>
      <c r="KK154" s="29"/>
      <c r="KL154" s="29"/>
      <c r="KM154" s="29"/>
      <c r="KN154" s="29"/>
      <c r="KO154" s="29"/>
      <c r="KP154" s="29"/>
      <c r="KQ154" s="29"/>
      <c r="KR154" s="29"/>
      <c r="KS154" s="29"/>
      <c r="KT154" s="29"/>
      <c r="KU154" s="29"/>
      <c r="KV154" s="29"/>
      <c r="KW154" s="29"/>
      <c r="KX154" s="29"/>
      <c r="KY154" s="29"/>
      <c r="KZ154" s="29"/>
      <c r="LA154" s="29"/>
      <c r="LB154" s="29"/>
      <c r="LC154" s="29"/>
      <c r="LD154" s="29"/>
      <c r="LE154" s="29"/>
      <c r="LF154" s="29"/>
      <c r="LG154" s="29"/>
      <c r="LH154" s="29"/>
      <c r="LI154" s="29"/>
      <c r="LJ154" s="29"/>
      <c r="LK154" s="29"/>
      <c r="LL154" s="29"/>
      <c r="LM154" s="29"/>
      <c r="LN154" s="29"/>
      <c r="LO154" s="29"/>
      <c r="LP154" s="29"/>
      <c r="LQ154" s="29"/>
      <c r="LR154" s="29"/>
      <c r="LS154" s="29"/>
      <c r="LT154" s="29"/>
      <c r="LU154" s="29"/>
      <c r="LV154" s="29"/>
      <c r="LW154" s="29"/>
      <c r="LX154" s="29"/>
      <c r="LY154" s="29"/>
      <c r="LZ154" s="29"/>
      <c r="MA154" s="29"/>
      <c r="MB154" s="29"/>
      <c r="MC154" s="29"/>
      <c r="MD154" s="29"/>
      <c r="ME154" s="29"/>
      <c r="MF154" s="29"/>
      <c r="MG154" s="29"/>
      <c r="MH154" s="29"/>
      <c r="MI154" s="29"/>
      <c r="MJ154" s="29"/>
      <c r="MK154" s="29"/>
      <c r="ML154" s="29"/>
      <c r="MM154" s="29"/>
      <c r="MN154" s="29"/>
      <c r="MO154" s="29"/>
      <c r="MP154" s="29"/>
      <c r="MQ154" s="29"/>
      <c r="MR154" s="29"/>
      <c r="MS154" s="29"/>
      <c r="MT154" s="29"/>
      <c r="MU154" s="29"/>
      <c r="MV154" s="29"/>
      <c r="MW154" s="29"/>
      <c r="MX154" s="29"/>
      <c r="MY154" s="29"/>
      <c r="MZ154" s="29"/>
      <c r="NA154" s="29"/>
      <c r="NB154" s="29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9"/>
      <c r="PT154" s="29"/>
      <c r="PU154" s="29"/>
      <c r="PV154" s="29"/>
      <c r="PW154" s="29"/>
      <c r="PX154" s="29"/>
      <c r="PY154" s="29"/>
      <c r="PZ154" s="29"/>
      <c r="QA154" s="29"/>
      <c r="QB154" s="29"/>
      <c r="QC154" s="29"/>
      <c r="QD154" s="29"/>
      <c r="QE154" s="29"/>
      <c r="QF154" s="29"/>
      <c r="QG154" s="29"/>
      <c r="QH154" s="29"/>
      <c r="QI154" s="29"/>
      <c r="QJ154" s="29"/>
      <c r="QK154" s="29"/>
      <c r="QL154" s="29"/>
      <c r="QM154" s="29"/>
      <c r="QN154" s="29"/>
      <c r="QO154" s="29"/>
      <c r="QP154" s="29"/>
      <c r="QQ154" s="29"/>
      <c r="QR154" s="29"/>
      <c r="QS154" s="29"/>
      <c r="QT154" s="29"/>
      <c r="QU154" s="29"/>
      <c r="QV154" s="29"/>
      <c r="QW154" s="29"/>
      <c r="QX154" s="29"/>
      <c r="QY154" s="29"/>
      <c r="QZ154" s="29"/>
      <c r="RA154" s="29"/>
      <c r="RB154" s="29"/>
      <c r="RC154" s="29"/>
      <c r="RD154" s="29"/>
      <c r="RE154" s="29"/>
      <c r="RF154" s="29"/>
      <c r="RG154" s="29"/>
      <c r="RH154" s="29"/>
      <c r="RI154" s="29"/>
      <c r="RJ154" s="29"/>
      <c r="RK154" s="29"/>
      <c r="RL154" s="29"/>
      <c r="RM154" s="29"/>
      <c r="RN154" s="29"/>
      <c r="RO154" s="29"/>
      <c r="RP154" s="29"/>
      <c r="RQ154" s="29"/>
      <c r="RR154" s="29"/>
      <c r="RS154" s="29"/>
      <c r="RT154" s="29"/>
      <c r="RU154" s="29"/>
      <c r="RV154" s="29"/>
      <c r="RW154" s="29"/>
      <c r="RX154" s="29"/>
      <c r="RY154" s="29"/>
      <c r="RZ154" s="29"/>
      <c r="SA154" s="29"/>
      <c r="SB154" s="29"/>
      <c r="SC154" s="29"/>
      <c r="SD154" s="29"/>
      <c r="SE154" s="29"/>
      <c r="SF154" s="29"/>
      <c r="SG154" s="29"/>
      <c r="SH154" s="29"/>
      <c r="SI154" s="29"/>
      <c r="SJ154" s="29"/>
      <c r="SK154" s="29"/>
      <c r="SL154" s="29"/>
      <c r="SM154" s="29"/>
      <c r="SN154" s="29"/>
      <c r="SO154" s="29"/>
      <c r="SP154" s="29"/>
      <c r="SQ154" s="29"/>
      <c r="SR154" s="29"/>
      <c r="SS154" s="29"/>
      <c r="ST154" s="29"/>
      <c r="SU154" s="29"/>
      <c r="SV154" s="29"/>
      <c r="SW154" s="29"/>
      <c r="SX154" s="29"/>
      <c r="SY154" s="29"/>
      <c r="SZ154" s="29"/>
      <c r="TA154" s="29"/>
      <c r="TB154" s="29"/>
      <c r="TC154" s="29"/>
      <c r="TD154" s="29"/>
      <c r="TE154" s="29"/>
      <c r="TF154" s="29"/>
      <c r="TG154" s="29"/>
      <c r="TH154" s="29"/>
      <c r="TI154" s="29"/>
      <c r="TJ154" s="29"/>
      <c r="TK154" s="29"/>
      <c r="TL154" s="29"/>
      <c r="TM154" s="29"/>
      <c r="TN154" s="29"/>
      <c r="TO154" s="29"/>
      <c r="TP154" s="29"/>
      <c r="TQ154" s="29"/>
      <c r="TR154" s="29"/>
      <c r="TS154" s="29"/>
      <c r="TT154" s="29"/>
      <c r="TU154" s="29"/>
      <c r="TV154" s="29"/>
      <c r="TW154" s="29"/>
      <c r="TX154" s="29"/>
      <c r="TY154" s="29"/>
      <c r="TZ154" s="29"/>
      <c r="UA154" s="29"/>
      <c r="UB154" s="29"/>
      <c r="UC154" s="29"/>
      <c r="UD154" s="29"/>
      <c r="UE154" s="29"/>
      <c r="UF154" s="29"/>
      <c r="UG154" s="29"/>
      <c r="UH154" s="29"/>
      <c r="UI154" s="29"/>
      <c r="UJ154" s="29"/>
      <c r="UK154" s="29"/>
      <c r="UL154" s="29"/>
      <c r="UM154" s="29"/>
      <c r="UN154" s="29"/>
      <c r="UO154" s="29"/>
      <c r="UP154" s="29"/>
      <c r="UQ154" s="29"/>
      <c r="UR154" s="29"/>
      <c r="US154" s="29"/>
      <c r="UT154" s="29"/>
      <c r="UU154" s="29"/>
      <c r="UV154" s="29"/>
      <c r="UW154" s="29"/>
      <c r="UX154" s="29"/>
      <c r="UY154" s="29"/>
      <c r="UZ154" s="29"/>
      <c r="VA154" s="29"/>
      <c r="VB154" s="29"/>
      <c r="VC154" s="29"/>
      <c r="VD154" s="29"/>
      <c r="VE154" s="29"/>
      <c r="VF154" s="29"/>
      <c r="VG154" s="29"/>
      <c r="VH154" s="29"/>
      <c r="VI154" s="29"/>
      <c r="VJ154" s="29"/>
      <c r="VK154" s="29"/>
      <c r="VL154" s="29"/>
      <c r="VM154" s="29"/>
      <c r="VN154" s="29"/>
      <c r="VO154" s="29"/>
      <c r="VP154" s="29"/>
      <c r="VQ154" s="29"/>
      <c r="VR154" s="29"/>
      <c r="VS154" s="29"/>
      <c r="VT154" s="29"/>
      <c r="VU154" s="29"/>
      <c r="VV154" s="29"/>
      <c r="VW154" s="29"/>
      <c r="VX154" s="29"/>
      <c r="VY154" s="29"/>
      <c r="VZ154" s="29"/>
      <c r="WA154" s="29"/>
      <c r="WB154" s="29"/>
      <c r="WC154" s="29"/>
      <c r="WD154" s="29"/>
      <c r="WE154" s="29"/>
      <c r="WF154" s="29"/>
      <c r="WG154" s="29"/>
      <c r="WH154" s="29"/>
      <c r="WI154" s="29"/>
      <c r="WJ154" s="29"/>
      <c r="WK154" s="29"/>
      <c r="WL154" s="29"/>
      <c r="WM154" s="29"/>
      <c r="WN154" s="29"/>
      <c r="WO154" s="29"/>
      <c r="WP154" s="29"/>
      <c r="WQ154" s="29"/>
      <c r="WR154" s="29"/>
      <c r="WS154" s="29"/>
      <c r="WT154" s="29"/>
      <c r="WU154" s="29"/>
      <c r="WV154" s="29"/>
      <c r="WW154" s="29"/>
      <c r="WX154" s="29"/>
      <c r="WY154" s="29"/>
      <c r="WZ154" s="29"/>
      <c r="XA154" s="29"/>
      <c r="XB154" s="29"/>
      <c r="XC154" s="29"/>
      <c r="XD154" s="29"/>
      <c r="XE154" s="29"/>
      <c r="XF154" s="29"/>
      <c r="XG154" s="29"/>
      <c r="XH154" s="29"/>
      <c r="XI154" s="29"/>
      <c r="XJ154" s="29"/>
      <c r="XK154" s="29"/>
      <c r="XL154" s="29"/>
      <c r="XM154" s="29"/>
      <c r="XN154" s="29"/>
      <c r="XO154" s="29"/>
      <c r="XP154" s="29"/>
      <c r="XQ154" s="29"/>
      <c r="XR154" s="29"/>
      <c r="XS154" s="29"/>
      <c r="XT154" s="29"/>
      <c r="XU154" s="29"/>
      <c r="XV154" s="29"/>
      <c r="XW154" s="29"/>
      <c r="XX154" s="29"/>
      <c r="XY154" s="29"/>
      <c r="XZ154" s="29"/>
      <c r="YA154" s="29"/>
      <c r="YB154" s="29"/>
      <c r="YC154" s="29"/>
      <c r="YD154" s="29"/>
      <c r="YE154" s="29"/>
      <c r="YF154" s="29"/>
      <c r="YG154" s="29"/>
      <c r="YH154" s="29"/>
      <c r="YI154" s="29"/>
      <c r="YJ154" s="29"/>
      <c r="YK154" s="29"/>
      <c r="YL154" s="29"/>
      <c r="YM154" s="29"/>
      <c r="YN154" s="29"/>
      <c r="YO154" s="29"/>
      <c r="YP154" s="29"/>
      <c r="YQ154" s="29"/>
      <c r="YR154" s="29"/>
      <c r="YS154" s="29"/>
      <c r="YT154" s="29"/>
      <c r="YU154" s="29"/>
      <c r="YV154" s="29"/>
      <c r="YW154" s="29"/>
      <c r="YX154" s="29"/>
      <c r="YY154" s="29"/>
      <c r="YZ154" s="29"/>
      <c r="ZA154" s="29"/>
      <c r="ZB154" s="29"/>
      <c r="ZC154" s="29"/>
      <c r="ZD154" s="29"/>
      <c r="ZE154" s="29"/>
      <c r="ZF154" s="29"/>
      <c r="ZG154" s="29"/>
      <c r="ZH154" s="29"/>
      <c r="ZI154" s="29"/>
      <c r="ZJ154" s="29"/>
      <c r="ZK154" s="29"/>
      <c r="ZL154" s="29"/>
      <c r="ZM154" s="29"/>
      <c r="ZN154" s="29"/>
      <c r="ZO154" s="29"/>
      <c r="ZP154" s="29"/>
      <c r="ZQ154" s="29"/>
      <c r="ZR154" s="29"/>
      <c r="ZS154" s="29"/>
      <c r="ZT154" s="29"/>
      <c r="ZU154" s="29"/>
      <c r="ZV154" s="29"/>
      <c r="ZW154" s="29"/>
      <c r="ZX154" s="29"/>
      <c r="ZY154" s="29"/>
      <c r="ZZ154" s="29"/>
      <c r="AAA154" s="29"/>
      <c r="AAB154" s="29"/>
      <c r="AAC154" s="29"/>
      <c r="AAD154" s="29"/>
      <c r="AAE154" s="29"/>
      <c r="AAF154" s="29"/>
      <c r="AAG154" s="29"/>
      <c r="AAH154" s="29"/>
      <c r="AAI154" s="29"/>
      <c r="AAJ154" s="29"/>
      <c r="AAK154" s="29"/>
      <c r="AAL154" s="29"/>
      <c r="AAM154" s="29"/>
      <c r="AAN154" s="29"/>
      <c r="AAO154" s="29"/>
      <c r="AAP154" s="29"/>
      <c r="AAQ154" s="29"/>
      <c r="AAR154" s="29"/>
      <c r="AAS154" s="29"/>
      <c r="AAT154" s="29"/>
      <c r="AAU154" s="29"/>
      <c r="AAV154" s="29"/>
      <c r="AAW154" s="29"/>
      <c r="AAX154" s="29"/>
      <c r="AAY154" s="29"/>
      <c r="AAZ154" s="29"/>
      <c r="ABA154" s="29"/>
      <c r="ABB154" s="29"/>
      <c r="ABC154" s="29"/>
      <c r="ABD154" s="29"/>
      <c r="ABE154" s="29"/>
      <c r="ABF154" s="29"/>
      <c r="ABG154" s="29"/>
      <c r="ABH154" s="29"/>
      <c r="ABI154" s="29"/>
      <c r="ABJ154" s="29"/>
      <c r="ABK154" s="29"/>
      <c r="ABL154" s="29"/>
      <c r="ABM154" s="29"/>
      <c r="ABN154" s="29"/>
      <c r="ABO154" s="29"/>
      <c r="ABP154" s="29"/>
      <c r="ABQ154" s="29"/>
      <c r="ABR154" s="29"/>
      <c r="ABS154" s="29"/>
      <c r="ABT154" s="29"/>
      <c r="ABU154" s="29"/>
      <c r="ABV154" s="29"/>
      <c r="ABW154" s="29"/>
      <c r="ABX154" s="29"/>
      <c r="ABY154" s="29"/>
      <c r="ABZ154" s="29"/>
      <c r="ACA154" s="29"/>
      <c r="ACB154" s="29"/>
      <c r="ACC154" s="29"/>
      <c r="ACD154" s="29"/>
      <c r="ACE154" s="29"/>
      <c r="ACF154" s="29"/>
      <c r="ACG154" s="29"/>
      <c r="ACH154" s="29"/>
      <c r="ACI154" s="29"/>
      <c r="ACJ154" s="29"/>
      <c r="ACK154" s="29"/>
      <c r="ACL154" s="29"/>
      <c r="ACM154" s="29"/>
      <c r="ACN154" s="29"/>
      <c r="ACO154" s="29"/>
      <c r="ACP154" s="29"/>
      <c r="ACQ154" s="29"/>
      <c r="ACR154" s="29"/>
      <c r="ACS154" s="29"/>
      <c r="ACT154" s="29"/>
      <c r="ACU154" s="29"/>
      <c r="ACV154" s="29"/>
      <c r="ACW154" s="29"/>
      <c r="ACX154" s="29"/>
      <c r="ACY154" s="29"/>
      <c r="ACZ154" s="29"/>
      <c r="ADA154" s="29"/>
      <c r="ADB154" s="29"/>
      <c r="ADC154" s="29"/>
      <c r="ADD154" s="29"/>
      <c r="ADE154" s="29"/>
      <c r="ADF154" s="29"/>
      <c r="ADG154" s="29"/>
      <c r="ADH154" s="29"/>
      <c r="ADI154" s="29"/>
      <c r="ADJ154" s="29"/>
      <c r="ADK154" s="29"/>
      <c r="ADL154" s="29"/>
      <c r="ADM154" s="29"/>
      <c r="ADN154" s="29"/>
      <c r="ADO154" s="29"/>
      <c r="ADP154" s="29"/>
      <c r="ADQ154" s="29"/>
      <c r="ADR154" s="29"/>
      <c r="ADS154" s="29"/>
      <c r="ADT154" s="29"/>
      <c r="ADU154" s="29"/>
      <c r="ADV154" s="29"/>
      <c r="ADW154" s="29"/>
      <c r="ADX154" s="29"/>
      <c r="ADY154" s="29"/>
      <c r="ADZ154" s="29"/>
      <c r="AEA154" s="29"/>
      <c r="AEB154" s="29"/>
      <c r="AEC154" s="29"/>
      <c r="AED154" s="29"/>
      <c r="AEE154" s="29"/>
      <c r="AEF154" s="29"/>
      <c r="AEG154" s="29"/>
      <c r="AEH154" s="29"/>
      <c r="AEI154" s="29"/>
      <c r="AEJ154" s="29"/>
      <c r="AEK154" s="29"/>
      <c r="AEL154" s="29"/>
      <c r="AEM154" s="29"/>
      <c r="AEN154" s="29"/>
      <c r="AEO154" s="29"/>
      <c r="AEP154" s="29"/>
      <c r="AEQ154" s="29"/>
      <c r="AER154" s="29"/>
      <c r="AES154" s="29"/>
      <c r="AET154" s="29"/>
      <c r="AEU154" s="29"/>
      <c r="AEV154" s="29"/>
      <c r="AEW154" s="29"/>
      <c r="AEX154" s="29"/>
      <c r="AEY154" s="29"/>
      <c r="AEZ154" s="29"/>
      <c r="AFA154" s="29"/>
      <c r="AFB154" s="29"/>
      <c r="AFC154" s="29"/>
      <c r="AFD154" s="29"/>
      <c r="AFE154" s="29"/>
      <c r="AFF154" s="29"/>
      <c r="AFG154" s="29"/>
      <c r="AFH154" s="29"/>
      <c r="AFI154" s="29"/>
      <c r="AFJ154" s="29"/>
      <c r="AFK154" s="29"/>
      <c r="AFL154" s="29"/>
      <c r="AFM154" s="29"/>
      <c r="AFN154" s="29"/>
      <c r="AFO154" s="29"/>
      <c r="AFP154" s="29"/>
      <c r="AFQ154" s="29"/>
      <c r="AFR154" s="29"/>
      <c r="AFS154" s="29"/>
      <c r="AFT154" s="29"/>
      <c r="AFU154" s="29"/>
      <c r="AFV154" s="29"/>
      <c r="AFW154" s="29"/>
      <c r="AFX154" s="29"/>
      <c r="AFY154" s="29"/>
      <c r="AFZ154" s="29"/>
      <c r="AGA154" s="29"/>
      <c r="AGB154" s="29"/>
      <c r="AGC154" s="29"/>
      <c r="AGD154" s="29"/>
      <c r="AGE154" s="29"/>
      <c r="AGF154" s="29"/>
      <c r="AGG154" s="29"/>
      <c r="AGH154" s="29"/>
      <c r="AGI154" s="29"/>
      <c r="AGJ154" s="29"/>
      <c r="AGK154" s="29"/>
      <c r="AGL154" s="29"/>
      <c r="AGM154" s="29"/>
      <c r="AGN154" s="29"/>
      <c r="AGO154" s="29"/>
      <c r="AGP154" s="29"/>
      <c r="AGQ154" s="29"/>
      <c r="AGR154" s="29"/>
      <c r="AGS154" s="29"/>
      <c r="AGT154" s="29"/>
      <c r="AGU154" s="29"/>
      <c r="AGV154" s="29"/>
      <c r="AGW154" s="29"/>
      <c r="AGX154" s="29"/>
      <c r="AGY154" s="29"/>
      <c r="AGZ154" s="29"/>
      <c r="AHA154" s="29"/>
      <c r="AHB154" s="29"/>
      <c r="AHC154" s="29"/>
      <c r="AHD154" s="29"/>
      <c r="AHE154" s="29"/>
      <c r="AHF154" s="29"/>
      <c r="AHG154" s="29"/>
      <c r="AHH154" s="29"/>
      <c r="AHI154" s="29"/>
      <c r="AHJ154" s="29"/>
      <c r="AHK154" s="29"/>
      <c r="AHL154" s="29"/>
      <c r="AHM154" s="29"/>
      <c r="AHN154" s="29"/>
      <c r="AHO154" s="29"/>
      <c r="AHP154" s="29"/>
      <c r="AHQ154" s="29"/>
      <c r="AHR154" s="29"/>
      <c r="AHS154" s="29"/>
      <c r="AHT154" s="29"/>
      <c r="AHU154" s="29"/>
      <c r="AHV154" s="29"/>
      <c r="AHW154" s="29"/>
      <c r="AHX154" s="29"/>
      <c r="AHY154" s="29"/>
      <c r="AHZ154" s="29"/>
      <c r="AIA154" s="29"/>
      <c r="AIB154" s="29"/>
      <c r="AIC154" s="29"/>
      <c r="AID154" s="29"/>
      <c r="AIE154" s="29"/>
      <c r="AIF154" s="29"/>
      <c r="AIG154" s="29"/>
      <c r="AIH154" s="29"/>
      <c r="AII154" s="29"/>
      <c r="AIJ154" s="29"/>
      <c r="AIK154" s="29"/>
      <c r="AIL154" s="29"/>
      <c r="AIM154" s="29"/>
      <c r="AIN154" s="29"/>
      <c r="AIO154" s="29"/>
      <c r="AIP154" s="29"/>
      <c r="AIQ154" s="29"/>
      <c r="AIR154" s="29"/>
      <c r="AIS154" s="29"/>
      <c r="AIT154" s="29"/>
      <c r="AIU154" s="29"/>
      <c r="AIV154" s="29"/>
      <c r="AIW154" s="29"/>
      <c r="AIX154" s="29"/>
      <c r="AIY154" s="29"/>
      <c r="AIZ154" s="29"/>
      <c r="AJA154" s="29"/>
      <c r="AJB154" s="29"/>
      <c r="AJC154" s="29"/>
      <c r="AJD154" s="29"/>
      <c r="AJE154" s="29"/>
      <c r="AJF154" s="29"/>
      <c r="AJG154" s="29"/>
      <c r="AJH154" s="29"/>
      <c r="AJI154" s="29"/>
      <c r="AJJ154" s="29"/>
      <c r="AJK154" s="29"/>
      <c r="AJL154" s="29"/>
      <c r="AJM154" s="29"/>
      <c r="AJN154" s="29"/>
      <c r="AJO154" s="29"/>
      <c r="AJP154" s="29"/>
      <c r="AJQ154" s="29"/>
      <c r="AJR154" s="29"/>
      <c r="AJS154" s="29"/>
      <c r="AJT154" s="29"/>
      <c r="AJU154" s="29"/>
      <c r="AJV154" s="29"/>
      <c r="AJW154" s="29"/>
      <c r="AJX154" s="29"/>
      <c r="AJY154" s="29"/>
      <c r="AJZ154" s="29"/>
      <c r="AKA154" s="29"/>
      <c r="AKB154" s="29"/>
      <c r="AKC154" s="29"/>
      <c r="AKD154" s="29"/>
      <c r="AKE154" s="29"/>
      <c r="AKF154" s="29"/>
      <c r="AKG154" s="29"/>
      <c r="AKH154" s="29"/>
      <c r="AKI154" s="29"/>
      <c r="AKJ154" s="29"/>
      <c r="AKK154" s="29"/>
      <c r="AKL154" s="29"/>
      <c r="AKM154" s="29"/>
      <c r="AKN154" s="29"/>
      <c r="AKO154" s="29"/>
      <c r="AKP154" s="29"/>
      <c r="AKQ154" s="29"/>
      <c r="AKR154" s="29"/>
      <c r="AKS154" s="29"/>
      <c r="AKT154" s="29"/>
      <c r="AKU154" s="29"/>
      <c r="AKV154" s="29"/>
      <c r="AKW154" s="29"/>
      <c r="AKX154" s="29"/>
      <c r="AKY154" s="29"/>
      <c r="AKZ154" s="29"/>
      <c r="ALA154" s="29"/>
      <c r="ALB154" s="29"/>
      <c r="ALC154" s="29"/>
      <c r="ALD154" s="29"/>
      <c r="ALE154" s="29"/>
      <c r="ALF154" s="29"/>
      <c r="ALG154" s="29"/>
      <c r="ALH154" s="29"/>
      <c r="ALI154" s="29"/>
      <c r="ALJ154" s="29"/>
      <c r="ALK154" s="29"/>
      <c r="ALL154" s="29"/>
      <c r="ALM154" s="29"/>
      <c r="ALN154" s="29"/>
      <c r="ALO154" s="29"/>
      <c r="ALP154" s="29"/>
      <c r="ALQ154" s="29"/>
      <c r="ALR154" s="29"/>
      <c r="ALS154" s="29"/>
      <c r="ALT154" s="29"/>
      <c r="ALU154" s="29"/>
      <c r="ALV154" s="29"/>
      <c r="ALW154" s="29"/>
      <c r="ALX154" s="29"/>
      <c r="ALY154" s="29"/>
      <c r="ALZ154" s="29"/>
      <c r="AMA154" s="29"/>
      <c r="AMB154" s="29"/>
      <c r="AMC154" s="29"/>
      <c r="AMD154" s="29"/>
      <c r="AME154" s="29"/>
      <c r="AMF154" s="29"/>
      <c r="AMG154" s="29"/>
      <c r="AMH154" s="29"/>
      <c r="AMI154" s="29"/>
      <c r="AMJ154" s="29"/>
      <c r="AMK154" s="29"/>
    </row>
    <row r="155" spans="1:1025" s="30" customFormat="1" ht="27.75" customHeight="1">
      <c r="A155" s="144" t="s">
        <v>21</v>
      </c>
      <c r="B155" s="271" t="s">
        <v>50</v>
      </c>
      <c r="C155" s="272"/>
      <c r="D155" s="272"/>
      <c r="E155" s="272"/>
      <c r="F155" s="273"/>
      <c r="G155" s="179">
        <f>G140</f>
        <v>1885.56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  <c r="IW155" s="29"/>
      <c r="IX155" s="29"/>
      <c r="IY155" s="29"/>
      <c r="IZ155" s="29"/>
      <c r="JA155" s="29"/>
      <c r="JB155" s="29"/>
      <c r="JC155" s="29"/>
      <c r="JD155" s="29"/>
      <c r="JE155" s="29"/>
      <c r="JF155" s="29"/>
      <c r="JG155" s="29"/>
      <c r="JH155" s="29"/>
      <c r="JI155" s="29"/>
      <c r="JJ155" s="29"/>
      <c r="JK155" s="29"/>
      <c r="JL155" s="29"/>
      <c r="JM155" s="29"/>
      <c r="JN155" s="29"/>
      <c r="JO155" s="29"/>
      <c r="JP155" s="29"/>
      <c r="JQ155" s="29"/>
      <c r="JR155" s="29"/>
      <c r="JS155" s="29"/>
      <c r="JT155" s="29"/>
      <c r="JU155" s="29"/>
      <c r="JV155" s="29"/>
      <c r="JW155" s="29"/>
      <c r="JX155" s="29"/>
      <c r="JY155" s="29"/>
      <c r="JZ155" s="29"/>
      <c r="KA155" s="29"/>
      <c r="KB155" s="29"/>
      <c r="KC155" s="29"/>
      <c r="KD155" s="29"/>
      <c r="KE155" s="29"/>
      <c r="KF155" s="29"/>
      <c r="KG155" s="29"/>
      <c r="KH155" s="29"/>
      <c r="KI155" s="29"/>
      <c r="KJ155" s="29"/>
      <c r="KK155" s="29"/>
      <c r="KL155" s="29"/>
      <c r="KM155" s="29"/>
      <c r="KN155" s="29"/>
      <c r="KO155" s="29"/>
      <c r="KP155" s="29"/>
      <c r="KQ155" s="29"/>
      <c r="KR155" s="29"/>
      <c r="KS155" s="29"/>
      <c r="KT155" s="29"/>
      <c r="KU155" s="29"/>
      <c r="KV155" s="29"/>
      <c r="KW155" s="29"/>
      <c r="KX155" s="29"/>
      <c r="KY155" s="29"/>
      <c r="KZ155" s="29"/>
      <c r="LA155" s="29"/>
      <c r="LB155" s="29"/>
      <c r="LC155" s="29"/>
      <c r="LD155" s="29"/>
      <c r="LE155" s="29"/>
      <c r="LF155" s="29"/>
      <c r="LG155" s="29"/>
      <c r="LH155" s="29"/>
      <c r="LI155" s="29"/>
      <c r="LJ155" s="29"/>
      <c r="LK155" s="29"/>
      <c r="LL155" s="29"/>
      <c r="LM155" s="29"/>
      <c r="LN155" s="29"/>
      <c r="LO155" s="29"/>
      <c r="LP155" s="29"/>
      <c r="LQ155" s="29"/>
      <c r="LR155" s="29"/>
      <c r="LS155" s="29"/>
      <c r="LT155" s="29"/>
      <c r="LU155" s="29"/>
      <c r="LV155" s="29"/>
      <c r="LW155" s="29"/>
      <c r="LX155" s="29"/>
      <c r="LY155" s="29"/>
      <c r="LZ155" s="29"/>
      <c r="MA155" s="29"/>
      <c r="MB155" s="29"/>
      <c r="MC155" s="29"/>
      <c r="MD155" s="29"/>
      <c r="ME155" s="29"/>
      <c r="MF155" s="29"/>
      <c r="MG155" s="29"/>
      <c r="MH155" s="29"/>
      <c r="MI155" s="29"/>
      <c r="MJ155" s="29"/>
      <c r="MK155" s="29"/>
      <c r="ML155" s="29"/>
      <c r="MM155" s="29"/>
      <c r="MN155" s="29"/>
      <c r="MO155" s="29"/>
      <c r="MP155" s="29"/>
      <c r="MQ155" s="29"/>
      <c r="MR155" s="29"/>
      <c r="MS155" s="29"/>
      <c r="MT155" s="29"/>
      <c r="MU155" s="29"/>
      <c r="MV155" s="29"/>
      <c r="MW155" s="29"/>
      <c r="MX155" s="29"/>
      <c r="MY155" s="29"/>
      <c r="MZ155" s="29"/>
      <c r="NA155" s="29"/>
      <c r="NB155" s="29"/>
      <c r="NC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9"/>
      <c r="PT155" s="29"/>
      <c r="PU155" s="29"/>
      <c r="PV155" s="29"/>
      <c r="PW155" s="29"/>
      <c r="PX155" s="29"/>
      <c r="PY155" s="29"/>
      <c r="PZ155" s="29"/>
      <c r="QA155" s="29"/>
      <c r="QB155" s="29"/>
      <c r="QC155" s="29"/>
      <c r="QD155" s="29"/>
      <c r="QE155" s="29"/>
      <c r="QF155" s="29"/>
      <c r="QG155" s="29"/>
      <c r="QH155" s="29"/>
      <c r="QI155" s="29"/>
      <c r="QJ155" s="29"/>
      <c r="QK155" s="29"/>
      <c r="QL155" s="29"/>
      <c r="QM155" s="29"/>
      <c r="QN155" s="29"/>
      <c r="QO155" s="29"/>
      <c r="QP155" s="29"/>
      <c r="QQ155" s="29"/>
      <c r="QR155" s="29"/>
      <c r="QS155" s="29"/>
      <c r="QT155" s="29"/>
      <c r="QU155" s="29"/>
      <c r="QV155" s="29"/>
      <c r="QW155" s="29"/>
      <c r="QX155" s="29"/>
      <c r="QY155" s="29"/>
      <c r="QZ155" s="29"/>
      <c r="RA155" s="29"/>
      <c r="RB155" s="29"/>
      <c r="RC155" s="29"/>
      <c r="RD155" s="29"/>
      <c r="RE155" s="29"/>
      <c r="RF155" s="29"/>
      <c r="RG155" s="29"/>
      <c r="RH155" s="29"/>
      <c r="RI155" s="29"/>
      <c r="RJ155" s="29"/>
      <c r="RK155" s="29"/>
      <c r="RL155" s="29"/>
      <c r="RM155" s="29"/>
      <c r="RN155" s="29"/>
      <c r="RO155" s="29"/>
      <c r="RP155" s="29"/>
      <c r="RQ155" s="29"/>
      <c r="RR155" s="29"/>
      <c r="RS155" s="29"/>
      <c r="RT155" s="29"/>
      <c r="RU155" s="29"/>
      <c r="RV155" s="29"/>
      <c r="RW155" s="29"/>
      <c r="RX155" s="29"/>
      <c r="RY155" s="29"/>
      <c r="RZ155" s="29"/>
      <c r="SA155" s="29"/>
      <c r="SB155" s="29"/>
      <c r="SC155" s="29"/>
      <c r="SD155" s="29"/>
      <c r="SE155" s="29"/>
      <c r="SF155" s="29"/>
      <c r="SG155" s="29"/>
      <c r="SH155" s="29"/>
      <c r="SI155" s="29"/>
      <c r="SJ155" s="29"/>
      <c r="SK155" s="29"/>
      <c r="SL155" s="29"/>
      <c r="SM155" s="29"/>
      <c r="SN155" s="29"/>
      <c r="SO155" s="29"/>
      <c r="SP155" s="29"/>
      <c r="SQ155" s="29"/>
      <c r="SR155" s="29"/>
      <c r="SS155" s="29"/>
      <c r="ST155" s="29"/>
      <c r="SU155" s="29"/>
      <c r="SV155" s="29"/>
      <c r="SW155" s="29"/>
      <c r="SX155" s="29"/>
      <c r="SY155" s="29"/>
      <c r="SZ155" s="29"/>
      <c r="TA155" s="29"/>
      <c r="TB155" s="29"/>
      <c r="TC155" s="29"/>
      <c r="TD155" s="29"/>
      <c r="TE155" s="29"/>
      <c r="TF155" s="29"/>
      <c r="TG155" s="29"/>
      <c r="TH155" s="29"/>
      <c r="TI155" s="29"/>
      <c r="TJ155" s="29"/>
      <c r="TK155" s="29"/>
      <c r="TL155" s="29"/>
      <c r="TM155" s="29"/>
      <c r="TN155" s="29"/>
      <c r="TO155" s="29"/>
      <c r="TP155" s="29"/>
      <c r="TQ155" s="29"/>
      <c r="TR155" s="29"/>
      <c r="TS155" s="29"/>
      <c r="TT155" s="29"/>
      <c r="TU155" s="29"/>
      <c r="TV155" s="29"/>
      <c r="TW155" s="29"/>
      <c r="TX155" s="29"/>
      <c r="TY155" s="29"/>
      <c r="TZ155" s="29"/>
      <c r="UA155" s="29"/>
      <c r="UB155" s="29"/>
      <c r="UC155" s="29"/>
      <c r="UD155" s="29"/>
      <c r="UE155" s="29"/>
      <c r="UF155" s="29"/>
      <c r="UG155" s="29"/>
      <c r="UH155" s="29"/>
      <c r="UI155" s="29"/>
      <c r="UJ155" s="29"/>
      <c r="UK155" s="29"/>
      <c r="UL155" s="29"/>
      <c r="UM155" s="29"/>
      <c r="UN155" s="29"/>
      <c r="UO155" s="29"/>
      <c r="UP155" s="29"/>
      <c r="UQ155" s="29"/>
      <c r="UR155" s="29"/>
      <c r="US155" s="29"/>
      <c r="UT155" s="29"/>
      <c r="UU155" s="29"/>
      <c r="UV155" s="29"/>
      <c r="UW155" s="29"/>
      <c r="UX155" s="29"/>
      <c r="UY155" s="29"/>
      <c r="UZ155" s="29"/>
      <c r="VA155" s="29"/>
      <c r="VB155" s="29"/>
      <c r="VC155" s="29"/>
      <c r="VD155" s="29"/>
      <c r="VE155" s="29"/>
      <c r="VF155" s="29"/>
      <c r="VG155" s="29"/>
      <c r="VH155" s="29"/>
      <c r="VI155" s="29"/>
      <c r="VJ155" s="29"/>
      <c r="VK155" s="29"/>
      <c r="VL155" s="29"/>
      <c r="VM155" s="29"/>
      <c r="VN155" s="29"/>
      <c r="VO155" s="29"/>
      <c r="VP155" s="29"/>
      <c r="VQ155" s="29"/>
      <c r="VR155" s="29"/>
      <c r="VS155" s="29"/>
      <c r="VT155" s="29"/>
      <c r="VU155" s="29"/>
      <c r="VV155" s="29"/>
      <c r="VW155" s="29"/>
      <c r="VX155" s="29"/>
      <c r="VY155" s="29"/>
      <c r="VZ155" s="29"/>
      <c r="WA155" s="29"/>
      <c r="WB155" s="29"/>
      <c r="WC155" s="29"/>
      <c r="WD155" s="29"/>
      <c r="WE155" s="29"/>
      <c r="WF155" s="29"/>
      <c r="WG155" s="29"/>
      <c r="WH155" s="29"/>
      <c r="WI155" s="29"/>
      <c r="WJ155" s="29"/>
      <c r="WK155" s="29"/>
      <c r="WL155" s="29"/>
      <c r="WM155" s="29"/>
      <c r="WN155" s="29"/>
      <c r="WO155" s="29"/>
      <c r="WP155" s="29"/>
      <c r="WQ155" s="29"/>
      <c r="WR155" s="29"/>
      <c r="WS155" s="29"/>
      <c r="WT155" s="29"/>
      <c r="WU155" s="29"/>
      <c r="WV155" s="29"/>
      <c r="WW155" s="29"/>
      <c r="WX155" s="29"/>
      <c r="WY155" s="29"/>
      <c r="WZ155" s="29"/>
      <c r="XA155" s="29"/>
      <c r="XB155" s="29"/>
      <c r="XC155" s="29"/>
      <c r="XD155" s="29"/>
      <c r="XE155" s="29"/>
      <c r="XF155" s="29"/>
      <c r="XG155" s="29"/>
      <c r="XH155" s="29"/>
      <c r="XI155" s="29"/>
      <c r="XJ155" s="29"/>
      <c r="XK155" s="29"/>
      <c r="XL155" s="29"/>
      <c r="XM155" s="29"/>
      <c r="XN155" s="29"/>
      <c r="XO155" s="29"/>
      <c r="XP155" s="29"/>
      <c r="XQ155" s="29"/>
      <c r="XR155" s="29"/>
      <c r="XS155" s="29"/>
      <c r="XT155" s="29"/>
      <c r="XU155" s="29"/>
      <c r="XV155" s="29"/>
      <c r="XW155" s="29"/>
      <c r="XX155" s="29"/>
      <c r="XY155" s="29"/>
      <c r="XZ155" s="29"/>
      <c r="YA155" s="29"/>
      <c r="YB155" s="29"/>
      <c r="YC155" s="29"/>
      <c r="YD155" s="29"/>
      <c r="YE155" s="29"/>
      <c r="YF155" s="29"/>
      <c r="YG155" s="29"/>
      <c r="YH155" s="29"/>
      <c r="YI155" s="29"/>
      <c r="YJ155" s="29"/>
      <c r="YK155" s="29"/>
      <c r="YL155" s="29"/>
      <c r="YM155" s="29"/>
      <c r="YN155" s="29"/>
      <c r="YO155" s="29"/>
      <c r="YP155" s="29"/>
      <c r="YQ155" s="29"/>
      <c r="YR155" s="29"/>
      <c r="YS155" s="29"/>
      <c r="YT155" s="29"/>
      <c r="YU155" s="29"/>
      <c r="YV155" s="29"/>
      <c r="YW155" s="29"/>
      <c r="YX155" s="29"/>
      <c r="YY155" s="29"/>
      <c r="YZ155" s="29"/>
      <c r="ZA155" s="29"/>
      <c r="ZB155" s="29"/>
      <c r="ZC155" s="29"/>
      <c r="ZD155" s="29"/>
      <c r="ZE155" s="29"/>
      <c r="ZF155" s="29"/>
      <c r="ZG155" s="29"/>
      <c r="ZH155" s="29"/>
      <c r="ZI155" s="29"/>
      <c r="ZJ155" s="29"/>
      <c r="ZK155" s="29"/>
      <c r="ZL155" s="29"/>
      <c r="ZM155" s="29"/>
      <c r="ZN155" s="29"/>
      <c r="ZO155" s="29"/>
      <c r="ZP155" s="29"/>
      <c r="ZQ155" s="29"/>
      <c r="ZR155" s="29"/>
      <c r="ZS155" s="29"/>
      <c r="ZT155" s="29"/>
      <c r="ZU155" s="29"/>
      <c r="ZV155" s="29"/>
      <c r="ZW155" s="29"/>
      <c r="ZX155" s="29"/>
      <c r="ZY155" s="29"/>
      <c r="ZZ155" s="29"/>
      <c r="AAA155" s="29"/>
      <c r="AAB155" s="29"/>
      <c r="AAC155" s="29"/>
      <c r="AAD155" s="29"/>
      <c r="AAE155" s="29"/>
      <c r="AAF155" s="29"/>
      <c r="AAG155" s="29"/>
      <c r="AAH155" s="29"/>
      <c r="AAI155" s="29"/>
      <c r="AAJ155" s="29"/>
      <c r="AAK155" s="29"/>
      <c r="AAL155" s="29"/>
      <c r="AAM155" s="29"/>
      <c r="AAN155" s="29"/>
      <c r="AAO155" s="29"/>
      <c r="AAP155" s="29"/>
      <c r="AAQ155" s="29"/>
      <c r="AAR155" s="29"/>
      <c r="AAS155" s="29"/>
      <c r="AAT155" s="29"/>
      <c r="AAU155" s="29"/>
      <c r="AAV155" s="29"/>
      <c r="AAW155" s="29"/>
      <c r="AAX155" s="29"/>
      <c r="AAY155" s="29"/>
      <c r="AAZ155" s="29"/>
      <c r="ABA155" s="29"/>
      <c r="ABB155" s="29"/>
      <c r="ABC155" s="29"/>
      <c r="ABD155" s="29"/>
      <c r="ABE155" s="29"/>
      <c r="ABF155" s="29"/>
      <c r="ABG155" s="29"/>
      <c r="ABH155" s="29"/>
      <c r="ABI155" s="29"/>
      <c r="ABJ155" s="29"/>
      <c r="ABK155" s="29"/>
      <c r="ABL155" s="29"/>
      <c r="ABM155" s="29"/>
      <c r="ABN155" s="29"/>
      <c r="ABO155" s="29"/>
      <c r="ABP155" s="29"/>
      <c r="ABQ155" s="29"/>
      <c r="ABR155" s="29"/>
      <c r="ABS155" s="29"/>
      <c r="ABT155" s="29"/>
      <c r="ABU155" s="29"/>
      <c r="ABV155" s="29"/>
      <c r="ABW155" s="29"/>
      <c r="ABX155" s="29"/>
      <c r="ABY155" s="29"/>
      <c r="ABZ155" s="29"/>
      <c r="ACA155" s="29"/>
      <c r="ACB155" s="29"/>
      <c r="ACC155" s="29"/>
      <c r="ACD155" s="29"/>
      <c r="ACE155" s="29"/>
      <c r="ACF155" s="29"/>
      <c r="ACG155" s="29"/>
      <c r="ACH155" s="29"/>
      <c r="ACI155" s="29"/>
      <c r="ACJ155" s="29"/>
      <c r="ACK155" s="29"/>
      <c r="ACL155" s="29"/>
      <c r="ACM155" s="29"/>
      <c r="ACN155" s="29"/>
      <c r="ACO155" s="29"/>
      <c r="ACP155" s="29"/>
      <c r="ACQ155" s="29"/>
      <c r="ACR155" s="29"/>
      <c r="ACS155" s="29"/>
      <c r="ACT155" s="29"/>
      <c r="ACU155" s="29"/>
      <c r="ACV155" s="29"/>
      <c r="ACW155" s="29"/>
      <c r="ACX155" s="29"/>
      <c r="ACY155" s="29"/>
      <c r="ACZ155" s="29"/>
      <c r="ADA155" s="29"/>
      <c r="ADB155" s="29"/>
      <c r="ADC155" s="29"/>
      <c r="ADD155" s="29"/>
      <c r="ADE155" s="29"/>
      <c r="ADF155" s="29"/>
      <c r="ADG155" s="29"/>
      <c r="ADH155" s="29"/>
      <c r="ADI155" s="29"/>
      <c r="ADJ155" s="29"/>
      <c r="ADK155" s="29"/>
      <c r="ADL155" s="29"/>
      <c r="ADM155" s="29"/>
      <c r="ADN155" s="29"/>
      <c r="ADO155" s="29"/>
      <c r="ADP155" s="29"/>
      <c r="ADQ155" s="29"/>
      <c r="ADR155" s="29"/>
      <c r="ADS155" s="29"/>
      <c r="ADT155" s="29"/>
      <c r="ADU155" s="29"/>
      <c r="ADV155" s="29"/>
      <c r="ADW155" s="29"/>
      <c r="ADX155" s="29"/>
      <c r="ADY155" s="29"/>
      <c r="ADZ155" s="29"/>
      <c r="AEA155" s="29"/>
      <c r="AEB155" s="29"/>
      <c r="AEC155" s="29"/>
      <c r="AED155" s="29"/>
      <c r="AEE155" s="29"/>
      <c r="AEF155" s="29"/>
      <c r="AEG155" s="29"/>
      <c r="AEH155" s="29"/>
      <c r="AEI155" s="29"/>
      <c r="AEJ155" s="29"/>
      <c r="AEK155" s="29"/>
      <c r="AEL155" s="29"/>
      <c r="AEM155" s="29"/>
      <c r="AEN155" s="29"/>
      <c r="AEO155" s="29"/>
      <c r="AEP155" s="29"/>
      <c r="AEQ155" s="29"/>
      <c r="AER155" s="29"/>
      <c r="AES155" s="29"/>
      <c r="AET155" s="29"/>
      <c r="AEU155" s="29"/>
      <c r="AEV155" s="29"/>
      <c r="AEW155" s="29"/>
      <c r="AEX155" s="29"/>
      <c r="AEY155" s="29"/>
      <c r="AEZ155" s="29"/>
      <c r="AFA155" s="29"/>
      <c r="AFB155" s="29"/>
      <c r="AFC155" s="29"/>
      <c r="AFD155" s="29"/>
      <c r="AFE155" s="29"/>
      <c r="AFF155" s="29"/>
      <c r="AFG155" s="29"/>
      <c r="AFH155" s="29"/>
      <c r="AFI155" s="29"/>
      <c r="AFJ155" s="29"/>
      <c r="AFK155" s="29"/>
      <c r="AFL155" s="29"/>
      <c r="AFM155" s="29"/>
      <c r="AFN155" s="29"/>
      <c r="AFO155" s="29"/>
      <c r="AFP155" s="29"/>
      <c r="AFQ155" s="29"/>
      <c r="AFR155" s="29"/>
      <c r="AFS155" s="29"/>
      <c r="AFT155" s="29"/>
      <c r="AFU155" s="29"/>
      <c r="AFV155" s="29"/>
      <c r="AFW155" s="29"/>
      <c r="AFX155" s="29"/>
      <c r="AFY155" s="29"/>
      <c r="AFZ155" s="29"/>
      <c r="AGA155" s="29"/>
      <c r="AGB155" s="29"/>
      <c r="AGC155" s="29"/>
      <c r="AGD155" s="29"/>
      <c r="AGE155" s="29"/>
      <c r="AGF155" s="29"/>
      <c r="AGG155" s="29"/>
      <c r="AGH155" s="29"/>
      <c r="AGI155" s="29"/>
      <c r="AGJ155" s="29"/>
      <c r="AGK155" s="29"/>
      <c r="AGL155" s="29"/>
      <c r="AGM155" s="29"/>
      <c r="AGN155" s="29"/>
      <c r="AGO155" s="29"/>
      <c r="AGP155" s="29"/>
      <c r="AGQ155" s="29"/>
      <c r="AGR155" s="29"/>
      <c r="AGS155" s="29"/>
      <c r="AGT155" s="29"/>
      <c r="AGU155" s="29"/>
      <c r="AGV155" s="29"/>
      <c r="AGW155" s="29"/>
      <c r="AGX155" s="29"/>
      <c r="AGY155" s="29"/>
      <c r="AGZ155" s="29"/>
      <c r="AHA155" s="29"/>
      <c r="AHB155" s="29"/>
      <c r="AHC155" s="29"/>
      <c r="AHD155" s="29"/>
      <c r="AHE155" s="29"/>
      <c r="AHF155" s="29"/>
      <c r="AHG155" s="29"/>
      <c r="AHH155" s="29"/>
      <c r="AHI155" s="29"/>
      <c r="AHJ155" s="29"/>
      <c r="AHK155" s="29"/>
      <c r="AHL155" s="29"/>
      <c r="AHM155" s="29"/>
      <c r="AHN155" s="29"/>
      <c r="AHO155" s="29"/>
      <c r="AHP155" s="29"/>
      <c r="AHQ155" s="29"/>
      <c r="AHR155" s="29"/>
      <c r="AHS155" s="29"/>
      <c r="AHT155" s="29"/>
      <c r="AHU155" s="29"/>
      <c r="AHV155" s="29"/>
      <c r="AHW155" s="29"/>
      <c r="AHX155" s="29"/>
      <c r="AHY155" s="29"/>
      <c r="AHZ155" s="29"/>
      <c r="AIA155" s="29"/>
      <c r="AIB155" s="29"/>
      <c r="AIC155" s="29"/>
      <c r="AID155" s="29"/>
      <c r="AIE155" s="29"/>
      <c r="AIF155" s="29"/>
      <c r="AIG155" s="29"/>
      <c r="AIH155" s="29"/>
      <c r="AII155" s="29"/>
      <c r="AIJ155" s="29"/>
      <c r="AIK155" s="29"/>
      <c r="AIL155" s="29"/>
      <c r="AIM155" s="29"/>
      <c r="AIN155" s="29"/>
      <c r="AIO155" s="29"/>
      <c r="AIP155" s="29"/>
      <c r="AIQ155" s="29"/>
      <c r="AIR155" s="29"/>
      <c r="AIS155" s="29"/>
      <c r="AIT155" s="29"/>
      <c r="AIU155" s="29"/>
      <c r="AIV155" s="29"/>
      <c r="AIW155" s="29"/>
      <c r="AIX155" s="29"/>
      <c r="AIY155" s="29"/>
      <c r="AIZ155" s="29"/>
      <c r="AJA155" s="29"/>
      <c r="AJB155" s="29"/>
      <c r="AJC155" s="29"/>
      <c r="AJD155" s="29"/>
      <c r="AJE155" s="29"/>
      <c r="AJF155" s="29"/>
      <c r="AJG155" s="29"/>
      <c r="AJH155" s="29"/>
      <c r="AJI155" s="29"/>
      <c r="AJJ155" s="29"/>
      <c r="AJK155" s="29"/>
      <c r="AJL155" s="29"/>
      <c r="AJM155" s="29"/>
      <c r="AJN155" s="29"/>
      <c r="AJO155" s="29"/>
      <c r="AJP155" s="29"/>
      <c r="AJQ155" s="29"/>
      <c r="AJR155" s="29"/>
      <c r="AJS155" s="29"/>
      <c r="AJT155" s="29"/>
      <c r="AJU155" s="29"/>
      <c r="AJV155" s="29"/>
      <c r="AJW155" s="29"/>
      <c r="AJX155" s="29"/>
      <c r="AJY155" s="29"/>
      <c r="AJZ155" s="29"/>
      <c r="AKA155" s="29"/>
      <c r="AKB155" s="29"/>
      <c r="AKC155" s="29"/>
      <c r="AKD155" s="29"/>
      <c r="AKE155" s="29"/>
      <c r="AKF155" s="29"/>
      <c r="AKG155" s="29"/>
      <c r="AKH155" s="29"/>
      <c r="AKI155" s="29"/>
      <c r="AKJ155" s="29"/>
      <c r="AKK155" s="29"/>
      <c r="AKL155" s="29"/>
      <c r="AKM155" s="29"/>
      <c r="AKN155" s="29"/>
      <c r="AKO155" s="29"/>
      <c r="AKP155" s="29"/>
      <c r="AKQ155" s="29"/>
      <c r="AKR155" s="29"/>
      <c r="AKS155" s="29"/>
      <c r="AKT155" s="29"/>
      <c r="AKU155" s="29"/>
      <c r="AKV155" s="29"/>
      <c r="AKW155" s="29"/>
      <c r="AKX155" s="29"/>
      <c r="AKY155" s="29"/>
      <c r="AKZ155" s="29"/>
      <c r="ALA155" s="29"/>
      <c r="ALB155" s="29"/>
      <c r="ALC155" s="29"/>
      <c r="ALD155" s="29"/>
      <c r="ALE155" s="29"/>
      <c r="ALF155" s="29"/>
      <c r="ALG155" s="29"/>
      <c r="ALH155" s="29"/>
      <c r="ALI155" s="29"/>
      <c r="ALJ155" s="29"/>
      <c r="ALK155" s="29"/>
      <c r="ALL155" s="29"/>
      <c r="ALM155" s="29"/>
      <c r="ALN155" s="29"/>
      <c r="ALO155" s="29"/>
      <c r="ALP155" s="29"/>
      <c r="ALQ155" s="29"/>
      <c r="ALR155" s="29"/>
      <c r="ALS155" s="29"/>
      <c r="ALT155" s="29"/>
      <c r="ALU155" s="29"/>
      <c r="ALV155" s="29"/>
      <c r="ALW155" s="29"/>
      <c r="ALX155" s="29"/>
      <c r="ALY155" s="29"/>
      <c r="ALZ155" s="29"/>
      <c r="AMA155" s="29"/>
      <c r="AMB155" s="29"/>
      <c r="AMC155" s="29"/>
      <c r="AMD155" s="29"/>
      <c r="AME155" s="29"/>
      <c r="AMF155" s="29"/>
      <c r="AMG155" s="29"/>
      <c r="AMH155" s="29"/>
      <c r="AMI155" s="29"/>
      <c r="AMJ155" s="29"/>
      <c r="AMK155" s="29"/>
    </row>
    <row r="156" spans="1:1025">
      <c r="A156" s="305" t="s">
        <v>252</v>
      </c>
      <c r="B156" s="305"/>
      <c r="C156" s="305"/>
      <c r="D156" s="305"/>
      <c r="E156" s="305"/>
      <c r="F156" s="305"/>
      <c r="G156" s="268">
        <f>SUM(G154:G155)</f>
        <v>7725.0041666666657</v>
      </c>
      <c r="H156" s="40"/>
    </row>
    <row r="157" spans="1:1025" ht="15.75">
      <c r="A157" s="270" t="s">
        <v>253</v>
      </c>
      <c r="B157" s="270"/>
      <c r="C157" s="270"/>
      <c r="D157" s="270"/>
      <c r="E157" s="270"/>
      <c r="F157" s="270"/>
      <c r="G157" s="269">
        <f>G156*F16</f>
        <v>7725.0041666666657</v>
      </c>
      <c r="H157" s="3"/>
    </row>
    <row r="158" spans="1:1025">
      <c r="A158" s="21"/>
      <c r="B158" s="61"/>
      <c r="C158" s="32"/>
      <c r="D158" s="39"/>
      <c r="E158" s="39"/>
      <c r="F158" s="39"/>
      <c r="G158" s="39"/>
    </row>
    <row r="159" spans="1:1025">
      <c r="D159" s="39"/>
      <c r="E159" s="39"/>
      <c r="F159" s="39"/>
      <c r="G159" s="39"/>
    </row>
    <row r="160" spans="1:1025">
      <c r="D160" s="39"/>
      <c r="E160" s="39"/>
      <c r="F160" s="39"/>
      <c r="G160" s="39"/>
    </row>
  </sheetData>
  <mergeCells count="177">
    <mergeCell ref="B56:D56"/>
    <mergeCell ref="A147:G147"/>
    <mergeCell ref="B92:F92"/>
    <mergeCell ref="A97:G97"/>
    <mergeCell ref="A68:A70"/>
    <mergeCell ref="B68:B70"/>
    <mergeCell ref="B102:F102"/>
    <mergeCell ref="D139:E139"/>
    <mergeCell ref="B129:E129"/>
    <mergeCell ref="B131:E131"/>
    <mergeCell ref="A132:F132"/>
    <mergeCell ref="B133:E133"/>
    <mergeCell ref="A78:G78"/>
    <mergeCell ref="B80:F80"/>
    <mergeCell ref="B81:F81"/>
    <mergeCell ref="B82:F82"/>
    <mergeCell ref="B116:F116"/>
    <mergeCell ref="A115:G115"/>
    <mergeCell ref="B117:F117"/>
    <mergeCell ref="B118:F118"/>
    <mergeCell ref="A119:F119"/>
    <mergeCell ref="B88:F88"/>
    <mergeCell ref="B89:F89"/>
    <mergeCell ref="B90:F90"/>
    <mergeCell ref="B153:F153"/>
    <mergeCell ref="H135:I135"/>
    <mergeCell ref="E8:F8"/>
    <mergeCell ref="B105:F105"/>
    <mergeCell ref="B106:F106"/>
    <mergeCell ref="B107:F107"/>
    <mergeCell ref="B108:F108"/>
    <mergeCell ref="B112:F112"/>
    <mergeCell ref="E53:F53"/>
    <mergeCell ref="E57:F57"/>
    <mergeCell ref="A57:D57"/>
    <mergeCell ref="B59:G59"/>
    <mergeCell ref="B62:G62"/>
    <mergeCell ref="B63:F63"/>
    <mergeCell ref="C67:D67"/>
    <mergeCell ref="G64:G67"/>
    <mergeCell ref="B53:D53"/>
    <mergeCell ref="B58:G58"/>
    <mergeCell ref="A64:A67"/>
    <mergeCell ref="C64:D64"/>
    <mergeCell ref="A136:A137"/>
    <mergeCell ref="A98:G98"/>
    <mergeCell ref="B149:F149"/>
    <mergeCell ref="B93:F93"/>
    <mergeCell ref="B71:F71"/>
    <mergeCell ref="B79:F79"/>
    <mergeCell ref="A83:F83"/>
    <mergeCell ref="G68:G70"/>
    <mergeCell ref="E68:F68"/>
    <mergeCell ref="B72:F72"/>
    <mergeCell ref="B73:F73"/>
    <mergeCell ref="A94:F94"/>
    <mergeCell ref="A148:F148"/>
    <mergeCell ref="A122:G122"/>
    <mergeCell ref="B123:F123"/>
    <mergeCell ref="B124:F124"/>
    <mergeCell ref="B125:F125"/>
    <mergeCell ref="A126:F126"/>
    <mergeCell ref="A128:G128"/>
    <mergeCell ref="A134:F134"/>
    <mergeCell ref="B135:E135"/>
    <mergeCell ref="A113:F113"/>
    <mergeCell ref="A100:D100"/>
    <mergeCell ref="E100:F100"/>
    <mergeCell ref="B120:G120"/>
    <mergeCell ref="B139:C139"/>
    <mergeCell ref="A130:F130"/>
    <mergeCell ref="B111:F111"/>
    <mergeCell ref="A1:G1"/>
    <mergeCell ref="A2:G2"/>
    <mergeCell ref="B4:G4"/>
    <mergeCell ref="A5:G5"/>
    <mergeCell ref="B11:D11"/>
    <mergeCell ref="B10:D10"/>
    <mergeCell ref="E10:G10"/>
    <mergeCell ref="B24:F24"/>
    <mergeCell ref="A6:B6"/>
    <mergeCell ref="B23:F23"/>
    <mergeCell ref="A14:G14"/>
    <mergeCell ref="A15:C15"/>
    <mergeCell ref="D15:E15"/>
    <mergeCell ref="F15:G15"/>
    <mergeCell ref="A16:C17"/>
    <mergeCell ref="D16:E17"/>
    <mergeCell ref="F16:G17"/>
    <mergeCell ref="A21:G21"/>
    <mergeCell ref="A19:G19"/>
    <mergeCell ref="B3:D3"/>
    <mergeCell ref="F3:G3"/>
    <mergeCell ref="A20:G20"/>
    <mergeCell ref="C6:G6"/>
    <mergeCell ref="B12:E12"/>
    <mergeCell ref="F12:G12"/>
    <mergeCell ref="A7:B7"/>
    <mergeCell ref="C7:G7"/>
    <mergeCell ref="A8:C8"/>
    <mergeCell ref="A9:G9"/>
    <mergeCell ref="E11:G11"/>
    <mergeCell ref="A18:G18"/>
    <mergeCell ref="B13:F13"/>
    <mergeCell ref="B22:F22"/>
    <mergeCell ref="B25:F25"/>
    <mergeCell ref="C68:D68"/>
    <mergeCell ref="B43:G43"/>
    <mergeCell ref="E31:F31"/>
    <mergeCell ref="B31:D31"/>
    <mergeCell ref="A30:G30"/>
    <mergeCell ref="B32:F32"/>
    <mergeCell ref="B33:F33"/>
    <mergeCell ref="A34:F34"/>
    <mergeCell ref="B35:G35"/>
    <mergeCell ref="A38:G38"/>
    <mergeCell ref="E67:F67"/>
    <mergeCell ref="B48:D48"/>
    <mergeCell ref="B49:D49"/>
    <mergeCell ref="B27:G27"/>
    <mergeCell ref="B40:F40"/>
    <mergeCell ref="B41:F41"/>
    <mergeCell ref="A42:F42"/>
    <mergeCell ref="B39:F39"/>
    <mergeCell ref="B26:F26"/>
    <mergeCell ref="E56:F56"/>
    <mergeCell ref="B54:D54"/>
    <mergeCell ref="B55:D55"/>
    <mergeCell ref="B44:G44"/>
    <mergeCell ref="B150:F150"/>
    <mergeCell ref="B47:G47"/>
    <mergeCell ref="E49:F49"/>
    <mergeCell ref="E48:F48"/>
    <mergeCell ref="C65:D65"/>
    <mergeCell ref="C66:D66"/>
    <mergeCell ref="B51:D51"/>
    <mergeCell ref="E54:F54"/>
    <mergeCell ref="E55:F55"/>
    <mergeCell ref="B64:B67"/>
    <mergeCell ref="E66:F66"/>
    <mergeCell ref="E64:F64"/>
    <mergeCell ref="E65:F65"/>
    <mergeCell ref="E50:F50"/>
    <mergeCell ref="E51:F51"/>
    <mergeCell ref="E52:F52"/>
    <mergeCell ref="B50:D50"/>
    <mergeCell ref="B52:D52"/>
    <mergeCell ref="B87:F87"/>
    <mergeCell ref="A74:F74"/>
    <mergeCell ref="B75:G75"/>
    <mergeCell ref="C69:D69"/>
    <mergeCell ref="C70:D70"/>
    <mergeCell ref="E70:F70"/>
    <mergeCell ref="B151:F151"/>
    <mergeCell ref="B152:F152"/>
    <mergeCell ref="A109:F109"/>
    <mergeCell ref="A157:F157"/>
    <mergeCell ref="B91:F91"/>
    <mergeCell ref="E69:F69"/>
    <mergeCell ref="A86:G86"/>
    <mergeCell ref="A154:F154"/>
    <mergeCell ref="B155:F155"/>
    <mergeCell ref="A156:F156"/>
    <mergeCell ref="B103:F103"/>
    <mergeCell ref="B104:F104"/>
    <mergeCell ref="A140:F140"/>
    <mergeCell ref="B141:G141"/>
    <mergeCell ref="A142:A144"/>
    <mergeCell ref="B142:B144"/>
    <mergeCell ref="C142:D142"/>
    <mergeCell ref="C143:D143"/>
    <mergeCell ref="C144:D144"/>
    <mergeCell ref="B136:C137"/>
    <mergeCell ref="D136:E136"/>
    <mergeCell ref="D137:E137"/>
    <mergeCell ref="B138:C138"/>
    <mergeCell ref="D138:E13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M18" sqref="M18"/>
    </sheetView>
  </sheetViews>
  <sheetFormatPr defaultRowHeight="15"/>
  <cols>
    <col min="1" max="1" width="39.28515625" customWidth="1"/>
    <col min="2" max="2" width="18.28515625" customWidth="1"/>
    <col min="3" max="3" width="15.5703125" customWidth="1"/>
    <col min="4" max="4" width="17.5703125" customWidth="1"/>
    <col min="5" max="6" width="15.140625" customWidth="1"/>
    <col min="7" max="7" width="14" customWidth="1"/>
  </cols>
  <sheetData>
    <row r="1" spans="1:7" ht="15.75">
      <c r="A1" s="534" t="s">
        <v>243</v>
      </c>
      <c r="B1" s="534"/>
      <c r="C1" s="534"/>
      <c r="D1" s="534"/>
      <c r="E1" s="534"/>
      <c r="F1" s="534"/>
      <c r="G1" s="534"/>
    </row>
    <row r="2" spans="1:7" ht="15.75">
      <c r="A2" s="535" t="s">
        <v>242</v>
      </c>
      <c r="B2" s="535"/>
      <c r="C2" s="535"/>
      <c r="D2" s="535"/>
      <c r="E2" s="535"/>
      <c r="F2" s="535"/>
      <c r="G2" s="535"/>
    </row>
    <row r="3" spans="1:7">
      <c r="A3" s="536" t="s">
        <v>52</v>
      </c>
      <c r="B3" s="537" t="s">
        <v>124</v>
      </c>
      <c r="C3" s="538" t="s">
        <v>125</v>
      </c>
      <c r="D3" s="538" t="s">
        <v>126</v>
      </c>
      <c r="E3" s="537" t="s">
        <v>127</v>
      </c>
      <c r="F3" s="539" t="s">
        <v>241</v>
      </c>
      <c r="G3" s="539" t="s">
        <v>128</v>
      </c>
    </row>
    <row r="4" spans="1:7">
      <c r="A4" s="536"/>
      <c r="B4" s="537"/>
      <c r="C4" s="538"/>
      <c r="D4" s="538"/>
      <c r="E4" s="537"/>
      <c r="F4" s="539"/>
      <c r="G4" s="539"/>
    </row>
    <row r="5" spans="1:7" ht="30">
      <c r="A5" s="146" t="s">
        <v>247</v>
      </c>
      <c r="B5" s="267" t="s">
        <v>259</v>
      </c>
      <c r="C5" s="147" t="s">
        <v>31</v>
      </c>
      <c r="D5" s="148">
        <v>89.3</v>
      </c>
      <c r="E5" s="149">
        <v>12</v>
      </c>
      <c r="F5" s="150">
        <v>2</v>
      </c>
      <c r="G5" s="151">
        <f>(D5*F5)/12</f>
        <v>14.883333333333333</v>
      </c>
    </row>
    <row r="6" spans="1:7">
      <c r="A6" s="146" t="s">
        <v>246</v>
      </c>
      <c r="B6" s="154" t="s">
        <v>259</v>
      </c>
      <c r="C6" s="147" t="s">
        <v>31</v>
      </c>
      <c r="D6" s="152">
        <v>9.01</v>
      </c>
      <c r="E6" s="147">
        <v>12</v>
      </c>
      <c r="F6" s="150">
        <v>1</v>
      </c>
      <c r="G6" s="151">
        <f>(D6*F6)/12</f>
        <v>0.75083333333333335</v>
      </c>
    </row>
    <row r="7" spans="1:7">
      <c r="A7" s="532" t="s">
        <v>256</v>
      </c>
      <c r="B7" s="532"/>
      <c r="C7" s="532"/>
      <c r="D7" s="532"/>
      <c r="E7" s="532"/>
      <c r="F7" s="532"/>
      <c r="G7" s="153">
        <f>SUM(G5:G6)</f>
        <v>15.634166666666665</v>
      </c>
    </row>
    <row r="8" spans="1:7">
      <c r="A8" s="533"/>
      <c r="B8" s="533"/>
      <c r="C8" s="533"/>
      <c r="D8" s="533"/>
      <c r="E8" s="533"/>
      <c r="F8" s="533"/>
      <c r="G8" s="533"/>
    </row>
    <row r="9" spans="1:7">
      <c r="A9" s="531" t="s">
        <v>129</v>
      </c>
      <c r="B9" s="531"/>
      <c r="C9" s="531"/>
      <c r="D9" s="531"/>
      <c r="E9" s="531"/>
      <c r="F9" s="531"/>
      <c r="G9" s="531"/>
    </row>
  </sheetData>
  <mergeCells count="12">
    <mergeCell ref="A9:G9"/>
    <mergeCell ref="A7:F7"/>
    <mergeCell ref="A8:G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4"/>
  <sheetViews>
    <sheetView workbookViewId="0">
      <selection sqref="A1:I1"/>
    </sheetView>
  </sheetViews>
  <sheetFormatPr defaultRowHeight="12"/>
  <cols>
    <col min="1" max="1" width="13.5703125" style="1" customWidth="1"/>
    <col min="2" max="2" width="13.85546875" style="1" customWidth="1"/>
    <col min="3" max="3" width="23" style="1" customWidth="1"/>
    <col min="4" max="4" width="9.140625" style="1"/>
    <col min="5" max="5" width="12.42578125" style="1" customWidth="1"/>
    <col min="6" max="6" width="9.140625" style="1"/>
    <col min="7" max="7" width="8.85546875" style="1" customWidth="1"/>
    <col min="8" max="8" width="9.140625" style="1"/>
    <col min="9" max="9" width="25.28515625" style="1" customWidth="1"/>
    <col min="10" max="263" width="9.140625" style="1"/>
    <col min="264" max="264" width="12" style="1" customWidth="1"/>
    <col min="265" max="519" width="9.140625" style="1"/>
    <col min="520" max="520" width="12" style="1" customWidth="1"/>
    <col min="521" max="775" width="9.140625" style="1"/>
    <col min="776" max="776" width="12" style="1" customWidth="1"/>
    <col min="777" max="1031" width="9.140625" style="1"/>
    <col min="1032" max="1032" width="12" style="1" customWidth="1"/>
    <col min="1033" max="1287" width="9.140625" style="1"/>
    <col min="1288" max="1288" width="12" style="1" customWidth="1"/>
    <col min="1289" max="1543" width="9.140625" style="1"/>
    <col min="1544" max="1544" width="12" style="1" customWidth="1"/>
    <col min="1545" max="1799" width="9.140625" style="1"/>
    <col min="1800" max="1800" width="12" style="1" customWidth="1"/>
    <col min="1801" max="2055" width="9.140625" style="1"/>
    <col min="2056" max="2056" width="12" style="1" customWidth="1"/>
    <col min="2057" max="2311" width="9.140625" style="1"/>
    <col min="2312" max="2312" width="12" style="1" customWidth="1"/>
    <col min="2313" max="2567" width="9.140625" style="1"/>
    <col min="2568" max="2568" width="12" style="1" customWidth="1"/>
    <col min="2569" max="2823" width="9.140625" style="1"/>
    <col min="2824" max="2824" width="12" style="1" customWidth="1"/>
    <col min="2825" max="3079" width="9.140625" style="1"/>
    <col min="3080" max="3080" width="12" style="1" customWidth="1"/>
    <col min="3081" max="3335" width="9.140625" style="1"/>
    <col min="3336" max="3336" width="12" style="1" customWidth="1"/>
    <col min="3337" max="3591" width="9.140625" style="1"/>
    <col min="3592" max="3592" width="12" style="1" customWidth="1"/>
    <col min="3593" max="3847" width="9.140625" style="1"/>
    <col min="3848" max="3848" width="12" style="1" customWidth="1"/>
    <col min="3849" max="4103" width="9.140625" style="1"/>
    <col min="4104" max="4104" width="12" style="1" customWidth="1"/>
    <col min="4105" max="4359" width="9.140625" style="1"/>
    <col min="4360" max="4360" width="12" style="1" customWidth="1"/>
    <col min="4361" max="4615" width="9.140625" style="1"/>
    <col min="4616" max="4616" width="12" style="1" customWidth="1"/>
    <col min="4617" max="4871" width="9.140625" style="1"/>
    <col min="4872" max="4872" width="12" style="1" customWidth="1"/>
    <col min="4873" max="5127" width="9.140625" style="1"/>
    <col min="5128" max="5128" width="12" style="1" customWidth="1"/>
    <col min="5129" max="5383" width="9.140625" style="1"/>
    <col min="5384" max="5384" width="12" style="1" customWidth="1"/>
    <col min="5385" max="5639" width="9.140625" style="1"/>
    <col min="5640" max="5640" width="12" style="1" customWidth="1"/>
    <col min="5641" max="5895" width="9.140625" style="1"/>
    <col min="5896" max="5896" width="12" style="1" customWidth="1"/>
    <col min="5897" max="6151" width="9.140625" style="1"/>
    <col min="6152" max="6152" width="12" style="1" customWidth="1"/>
    <col min="6153" max="6407" width="9.140625" style="1"/>
    <col min="6408" max="6408" width="12" style="1" customWidth="1"/>
    <col min="6409" max="6663" width="9.140625" style="1"/>
    <col min="6664" max="6664" width="12" style="1" customWidth="1"/>
    <col min="6665" max="6919" width="9.140625" style="1"/>
    <col min="6920" max="6920" width="12" style="1" customWidth="1"/>
    <col min="6921" max="7175" width="9.140625" style="1"/>
    <col min="7176" max="7176" width="12" style="1" customWidth="1"/>
    <col min="7177" max="7431" width="9.140625" style="1"/>
    <col min="7432" max="7432" width="12" style="1" customWidth="1"/>
    <col min="7433" max="7687" width="9.140625" style="1"/>
    <col min="7688" max="7688" width="12" style="1" customWidth="1"/>
    <col min="7689" max="7943" width="9.140625" style="1"/>
    <col min="7944" max="7944" width="12" style="1" customWidth="1"/>
    <col min="7945" max="8199" width="9.140625" style="1"/>
    <col min="8200" max="8200" width="12" style="1" customWidth="1"/>
    <col min="8201" max="8455" width="9.140625" style="1"/>
    <col min="8456" max="8456" width="12" style="1" customWidth="1"/>
    <col min="8457" max="8711" width="9.140625" style="1"/>
    <col min="8712" max="8712" width="12" style="1" customWidth="1"/>
    <col min="8713" max="8967" width="9.140625" style="1"/>
    <col min="8968" max="8968" width="12" style="1" customWidth="1"/>
    <col min="8969" max="9223" width="9.140625" style="1"/>
    <col min="9224" max="9224" width="12" style="1" customWidth="1"/>
    <col min="9225" max="9479" width="9.140625" style="1"/>
    <col min="9480" max="9480" width="12" style="1" customWidth="1"/>
    <col min="9481" max="9735" width="9.140625" style="1"/>
    <col min="9736" max="9736" width="12" style="1" customWidth="1"/>
    <col min="9737" max="9991" width="9.140625" style="1"/>
    <col min="9992" max="9992" width="12" style="1" customWidth="1"/>
    <col min="9993" max="10247" width="9.140625" style="1"/>
    <col min="10248" max="10248" width="12" style="1" customWidth="1"/>
    <col min="10249" max="10503" width="9.140625" style="1"/>
    <col min="10504" max="10504" width="12" style="1" customWidth="1"/>
    <col min="10505" max="10759" width="9.140625" style="1"/>
    <col min="10760" max="10760" width="12" style="1" customWidth="1"/>
    <col min="10761" max="11015" width="9.140625" style="1"/>
    <col min="11016" max="11016" width="12" style="1" customWidth="1"/>
    <col min="11017" max="11271" width="9.140625" style="1"/>
    <col min="11272" max="11272" width="12" style="1" customWidth="1"/>
    <col min="11273" max="11527" width="9.140625" style="1"/>
    <col min="11528" max="11528" width="12" style="1" customWidth="1"/>
    <col min="11529" max="11783" width="9.140625" style="1"/>
    <col min="11784" max="11784" width="12" style="1" customWidth="1"/>
    <col min="11785" max="12039" width="9.140625" style="1"/>
    <col min="12040" max="12040" width="12" style="1" customWidth="1"/>
    <col min="12041" max="12295" width="9.140625" style="1"/>
    <col min="12296" max="12296" width="12" style="1" customWidth="1"/>
    <col min="12297" max="12551" width="9.140625" style="1"/>
    <col min="12552" max="12552" width="12" style="1" customWidth="1"/>
    <col min="12553" max="12807" width="9.140625" style="1"/>
    <col min="12808" max="12808" width="12" style="1" customWidth="1"/>
    <col min="12809" max="13063" width="9.140625" style="1"/>
    <col min="13064" max="13064" width="12" style="1" customWidth="1"/>
    <col min="13065" max="13319" width="9.140625" style="1"/>
    <col min="13320" max="13320" width="12" style="1" customWidth="1"/>
    <col min="13321" max="13575" width="9.140625" style="1"/>
    <col min="13576" max="13576" width="12" style="1" customWidth="1"/>
    <col min="13577" max="13831" width="9.140625" style="1"/>
    <col min="13832" max="13832" width="12" style="1" customWidth="1"/>
    <col min="13833" max="14087" width="9.140625" style="1"/>
    <col min="14088" max="14088" width="12" style="1" customWidth="1"/>
    <col min="14089" max="14343" width="9.140625" style="1"/>
    <col min="14344" max="14344" width="12" style="1" customWidth="1"/>
    <col min="14345" max="14599" width="9.140625" style="1"/>
    <col min="14600" max="14600" width="12" style="1" customWidth="1"/>
    <col min="14601" max="14855" width="9.140625" style="1"/>
    <col min="14856" max="14856" width="12" style="1" customWidth="1"/>
    <col min="14857" max="15111" width="9.140625" style="1"/>
    <col min="15112" max="15112" width="12" style="1" customWidth="1"/>
    <col min="15113" max="15367" width="9.140625" style="1"/>
    <col min="15368" max="15368" width="12" style="1" customWidth="1"/>
    <col min="15369" max="15623" width="9.140625" style="1"/>
    <col min="15624" max="15624" width="12" style="1" customWidth="1"/>
    <col min="15625" max="15879" width="9.140625" style="1"/>
    <col min="15880" max="15880" width="12" style="1" customWidth="1"/>
    <col min="15881" max="16135" width="9.140625" style="1"/>
    <col min="16136" max="16136" width="12" style="1" customWidth="1"/>
    <col min="16137" max="16384" width="9.140625" style="1"/>
  </cols>
  <sheetData>
    <row r="1" spans="1:9" ht="12.75">
      <c r="A1" s="557" t="s">
        <v>54</v>
      </c>
      <c r="B1" s="557"/>
      <c r="C1" s="557"/>
      <c r="D1" s="557"/>
      <c r="E1" s="557"/>
      <c r="F1" s="557"/>
      <c r="G1" s="557"/>
      <c r="H1" s="557"/>
      <c r="I1" s="557"/>
    </row>
    <row r="2" spans="1:9" ht="12.75">
      <c r="A2" s="557" t="s">
        <v>179</v>
      </c>
      <c r="B2" s="557"/>
      <c r="C2" s="557"/>
      <c r="D2" s="557"/>
      <c r="E2" s="557"/>
      <c r="F2" s="557"/>
      <c r="G2" s="557"/>
      <c r="H2" s="557"/>
      <c r="I2" s="557"/>
    </row>
    <row r="3" spans="1:9" ht="12.75">
      <c r="A3" s="248"/>
      <c r="B3" s="248"/>
      <c r="C3" s="248"/>
      <c r="D3" s="248"/>
      <c r="E3" s="248"/>
      <c r="F3" s="248"/>
      <c r="G3" s="248"/>
      <c r="H3" s="248"/>
      <c r="I3" s="248"/>
    </row>
    <row r="4" spans="1:9" ht="12.75">
      <c r="A4" s="248"/>
      <c r="B4" s="248"/>
      <c r="C4" s="248"/>
      <c r="D4" s="248"/>
      <c r="E4" s="248"/>
      <c r="F4" s="248"/>
      <c r="G4" s="248"/>
      <c r="H4" s="248"/>
      <c r="I4" s="248"/>
    </row>
    <row r="5" spans="1:9" ht="44.25" customHeight="1">
      <c r="A5" s="558" t="s">
        <v>180</v>
      </c>
      <c r="B5" s="558"/>
      <c r="C5" s="558"/>
      <c r="D5" s="558" t="s">
        <v>213</v>
      </c>
      <c r="E5" s="558"/>
      <c r="F5" s="558" t="s">
        <v>181</v>
      </c>
      <c r="G5" s="558"/>
      <c r="H5" s="558" t="s">
        <v>214</v>
      </c>
      <c r="I5" s="558"/>
    </row>
    <row r="6" spans="1:9" ht="30.75" customHeight="1">
      <c r="A6" s="249" t="s">
        <v>182</v>
      </c>
      <c r="B6" s="546" t="s">
        <v>260</v>
      </c>
      <c r="C6" s="547"/>
      <c r="D6" s="541">
        <f>'INTÉRPRETE LIBRAS 20h NOTURNO'!G164</f>
        <v>4531.4141666666665</v>
      </c>
      <c r="E6" s="542"/>
      <c r="F6" s="543">
        <v>2</v>
      </c>
      <c r="G6" s="544"/>
      <c r="H6" s="541">
        <f>D6*F6</f>
        <v>9062.8283333333329</v>
      </c>
      <c r="I6" s="542"/>
    </row>
    <row r="7" spans="1:9" ht="43.5" customHeight="1">
      <c r="A7" s="249" t="s">
        <v>183</v>
      </c>
      <c r="B7" s="546" t="s">
        <v>261</v>
      </c>
      <c r="C7" s="547"/>
      <c r="D7" s="541">
        <f>'INTÉRPRETE LIBRAS 40h DIURNO'!G156</f>
        <v>7725.0041666666657</v>
      </c>
      <c r="E7" s="542"/>
      <c r="F7" s="543">
        <v>1</v>
      </c>
      <c r="G7" s="544"/>
      <c r="H7" s="541">
        <f>D7*F7</f>
        <v>7725.0041666666657</v>
      </c>
      <c r="I7" s="542"/>
    </row>
    <row r="8" spans="1:9" ht="12.75">
      <c r="A8" s="540" t="s">
        <v>258</v>
      </c>
      <c r="B8" s="540"/>
      <c r="C8" s="540"/>
      <c r="D8" s="540"/>
      <c r="E8" s="540"/>
      <c r="F8" s="540"/>
      <c r="G8" s="540"/>
      <c r="H8" s="560">
        <f>SUM(H6:H7)</f>
        <v>16787.832499999997</v>
      </c>
      <c r="I8" s="560"/>
    </row>
    <row r="9" spans="1:9" ht="29.25" customHeight="1">
      <c r="A9" s="250"/>
      <c r="B9" s="250"/>
      <c r="C9" s="250"/>
      <c r="D9" s="251"/>
      <c r="E9" s="251"/>
      <c r="F9" s="250"/>
      <c r="G9" s="250"/>
      <c r="H9" s="251"/>
      <c r="I9" s="252"/>
    </row>
    <row r="10" spans="1:9" ht="19.5" customHeight="1">
      <c r="A10" s="561" t="s">
        <v>189</v>
      </c>
      <c r="B10" s="561"/>
      <c r="C10" s="561"/>
      <c r="D10" s="561"/>
      <c r="E10" s="561"/>
      <c r="F10" s="561"/>
      <c r="G10" s="561"/>
      <c r="H10" s="561"/>
      <c r="I10" s="561"/>
    </row>
    <row r="11" spans="1:9" ht="19.5" customHeight="1">
      <c r="A11" s="540" t="s">
        <v>101</v>
      </c>
      <c r="B11" s="540"/>
      <c r="C11" s="540"/>
      <c r="D11" s="540"/>
      <c r="E11" s="540"/>
      <c r="F11" s="540"/>
      <c r="G11" s="540"/>
      <c r="H11" s="540"/>
      <c r="I11" s="253" t="s">
        <v>18</v>
      </c>
    </row>
    <row r="12" spans="1:9" ht="19.5" customHeight="1">
      <c r="A12" s="559" t="s">
        <v>8</v>
      </c>
      <c r="B12" s="545" t="s">
        <v>190</v>
      </c>
      <c r="C12" s="545"/>
      <c r="D12" s="545"/>
      <c r="E12" s="548" t="s">
        <v>244</v>
      </c>
      <c r="F12" s="548"/>
      <c r="G12" s="548"/>
      <c r="H12" s="548"/>
      <c r="I12" s="254">
        <f>H6</f>
        <v>9062.8283333333329</v>
      </c>
    </row>
    <row r="13" spans="1:9" ht="19.5" customHeight="1">
      <c r="A13" s="559"/>
      <c r="B13" s="545"/>
      <c r="C13" s="545"/>
      <c r="D13" s="545"/>
      <c r="E13" s="548" t="s">
        <v>245</v>
      </c>
      <c r="F13" s="548"/>
      <c r="G13" s="548"/>
      <c r="H13" s="548"/>
      <c r="I13" s="254">
        <f>H7</f>
        <v>7725.0041666666657</v>
      </c>
    </row>
    <row r="14" spans="1:9" ht="20.25" customHeight="1">
      <c r="A14" s="255" t="s">
        <v>10</v>
      </c>
      <c r="B14" s="555" t="s">
        <v>191</v>
      </c>
      <c r="C14" s="555"/>
      <c r="D14" s="555"/>
      <c r="E14" s="555"/>
      <c r="F14" s="555"/>
      <c r="G14" s="555"/>
      <c r="H14" s="555"/>
      <c r="I14" s="256">
        <f>SUM(I12:I13)</f>
        <v>16787.832499999997</v>
      </c>
    </row>
    <row r="15" spans="1:9" ht="20.25" customHeight="1">
      <c r="A15" s="255" t="s">
        <v>12</v>
      </c>
      <c r="B15" s="545" t="s">
        <v>192</v>
      </c>
      <c r="C15" s="545"/>
      <c r="D15" s="545"/>
      <c r="E15" s="545"/>
      <c r="F15" s="545"/>
      <c r="G15" s="545"/>
      <c r="H15" s="545"/>
      <c r="I15" s="257">
        <v>12</v>
      </c>
    </row>
    <row r="16" spans="1:9" ht="22.5" customHeight="1">
      <c r="A16" s="255" t="s">
        <v>13</v>
      </c>
      <c r="B16" s="555" t="s">
        <v>193</v>
      </c>
      <c r="C16" s="555"/>
      <c r="D16" s="555"/>
      <c r="E16" s="555"/>
      <c r="F16" s="555"/>
      <c r="G16" s="555"/>
      <c r="H16" s="555"/>
      <c r="I16" s="258">
        <f>I14*I15</f>
        <v>201453.98999999996</v>
      </c>
    </row>
    <row r="17" spans="1:9" ht="30" customHeight="1">
      <c r="A17" s="259"/>
      <c r="B17" s="259"/>
      <c r="C17" s="259"/>
      <c r="D17" s="260"/>
      <c r="E17" s="260"/>
      <c r="F17" s="261"/>
      <c r="G17" s="261"/>
      <c r="H17" s="260"/>
      <c r="I17" s="260"/>
    </row>
    <row r="18" spans="1:9" ht="12.75">
      <c r="A18" s="556" t="s">
        <v>55</v>
      </c>
      <c r="B18" s="556"/>
      <c r="C18" s="556"/>
      <c r="D18" s="556"/>
      <c r="E18" s="556"/>
      <c r="F18" s="556"/>
      <c r="G18" s="556"/>
      <c r="H18" s="556"/>
      <c r="I18" s="556"/>
    </row>
    <row r="19" spans="1:9" ht="12.75">
      <c r="A19" s="262"/>
      <c r="B19" s="262"/>
      <c r="C19" s="262"/>
      <c r="D19" s="262"/>
      <c r="E19" s="262"/>
      <c r="F19" s="262"/>
      <c r="G19" s="262"/>
      <c r="H19" s="262"/>
      <c r="I19" s="262"/>
    </row>
    <row r="20" spans="1:9" ht="12.75">
      <c r="A20" s="552" t="s">
        <v>194</v>
      </c>
      <c r="B20" s="552"/>
      <c r="C20" s="552"/>
      <c r="D20" s="552"/>
      <c r="E20" s="552"/>
      <c r="F20" s="552"/>
      <c r="G20" s="552"/>
      <c r="H20" s="552"/>
      <c r="I20" s="552"/>
    </row>
    <row r="21" spans="1:9" ht="12.75">
      <c r="A21" s="262"/>
      <c r="B21" s="262"/>
      <c r="C21" s="262"/>
      <c r="D21" s="262"/>
      <c r="E21" s="262"/>
      <c r="F21" s="262"/>
      <c r="G21" s="262"/>
      <c r="H21" s="262"/>
      <c r="I21" s="262"/>
    </row>
    <row r="22" spans="1:9" ht="32.25" customHeight="1">
      <c r="A22" s="550" t="s">
        <v>56</v>
      </c>
      <c r="B22" s="550"/>
      <c r="C22" s="550"/>
      <c r="D22" s="550"/>
      <c r="E22" s="550"/>
      <c r="F22" s="550"/>
      <c r="G22" s="550"/>
      <c r="H22" s="550"/>
      <c r="I22" s="550"/>
    </row>
    <row r="23" spans="1:9" ht="12.75">
      <c r="A23" s="262"/>
      <c r="B23" s="262"/>
      <c r="C23" s="262"/>
      <c r="D23" s="262"/>
      <c r="E23" s="262"/>
      <c r="F23" s="262"/>
      <c r="G23" s="262"/>
      <c r="H23" s="262"/>
      <c r="I23" s="262"/>
    </row>
    <row r="24" spans="1:9" ht="17.25" customHeight="1">
      <c r="A24" s="551" t="s">
        <v>57</v>
      </c>
      <c r="B24" s="551"/>
      <c r="C24" s="551"/>
      <c r="D24" s="551"/>
      <c r="E24" s="551"/>
      <c r="F24" s="551"/>
      <c r="G24" s="551"/>
      <c r="H24" s="551"/>
      <c r="I24" s="551"/>
    </row>
    <row r="25" spans="1:9" ht="12.75">
      <c r="A25" s="262"/>
      <c r="B25" s="262"/>
      <c r="C25" s="262"/>
      <c r="D25" s="262"/>
      <c r="E25" s="262"/>
      <c r="F25" s="262"/>
      <c r="G25" s="262"/>
      <c r="H25" s="262"/>
      <c r="I25" s="262"/>
    </row>
    <row r="26" spans="1:9" ht="27.75" customHeight="1">
      <c r="A26" s="551" t="s">
        <v>58</v>
      </c>
      <c r="B26" s="551"/>
      <c r="C26" s="551"/>
      <c r="D26" s="551"/>
      <c r="E26" s="551"/>
      <c r="F26" s="551"/>
      <c r="G26" s="551"/>
      <c r="H26" s="551"/>
      <c r="I26" s="551"/>
    </row>
    <row r="27" spans="1:9" ht="12.75">
      <c r="A27" s="262"/>
      <c r="B27" s="262"/>
      <c r="C27" s="262"/>
      <c r="D27" s="262"/>
      <c r="E27" s="262"/>
      <c r="F27" s="262"/>
      <c r="G27" s="262"/>
      <c r="H27" s="262"/>
      <c r="I27" s="262"/>
    </row>
    <row r="28" spans="1:9" ht="16.5" customHeight="1">
      <c r="A28" s="552" t="s">
        <v>59</v>
      </c>
      <c r="B28" s="552"/>
      <c r="C28" s="552"/>
      <c r="D28" s="552"/>
      <c r="E28" s="552"/>
      <c r="F28" s="552"/>
      <c r="G28" s="552"/>
      <c r="H28" s="552"/>
      <c r="I28" s="552"/>
    </row>
    <row r="29" spans="1:9" ht="12.75">
      <c r="A29" s="262"/>
      <c r="B29" s="262"/>
      <c r="C29" s="262"/>
      <c r="D29" s="262"/>
      <c r="E29" s="262"/>
      <c r="F29" s="262"/>
      <c r="G29" s="262"/>
      <c r="H29" s="262"/>
      <c r="I29" s="262"/>
    </row>
    <row r="30" spans="1:9" ht="12.75">
      <c r="A30" s="262" t="s">
        <v>60</v>
      </c>
      <c r="B30" s="262"/>
      <c r="C30" s="262"/>
      <c r="D30" s="262"/>
      <c r="E30" s="262"/>
      <c r="F30" s="262"/>
      <c r="G30" s="262"/>
      <c r="H30" s="262"/>
      <c r="I30" s="262"/>
    </row>
    <row r="31" spans="1:9" ht="12.75">
      <c r="A31" s="262"/>
      <c r="B31" s="262"/>
      <c r="C31" s="262"/>
      <c r="D31" s="262"/>
      <c r="E31" s="262"/>
      <c r="F31" s="262"/>
      <c r="G31" s="262"/>
      <c r="H31" s="262"/>
      <c r="I31" s="262"/>
    </row>
    <row r="32" spans="1:9" ht="12.75">
      <c r="A32" s="553" t="s">
        <v>195</v>
      </c>
      <c r="B32" s="553"/>
      <c r="C32" s="554"/>
      <c r="D32" s="554"/>
      <c r="E32" s="554"/>
      <c r="F32" s="554"/>
      <c r="G32" s="554"/>
      <c r="H32" s="554"/>
      <c r="I32" s="554"/>
    </row>
    <row r="33" spans="1:9">
      <c r="A33" s="224"/>
      <c r="B33" s="224"/>
      <c r="C33" s="224"/>
      <c r="D33" s="224"/>
      <c r="E33" s="224"/>
      <c r="F33" s="224"/>
      <c r="G33" s="224"/>
      <c r="H33" s="224"/>
      <c r="I33" s="224"/>
    </row>
    <row r="37" spans="1:9">
      <c r="A37" s="2"/>
      <c r="B37" s="2"/>
      <c r="C37" s="2"/>
      <c r="D37" s="2"/>
      <c r="E37" s="2"/>
      <c r="F37" s="2"/>
    </row>
    <row r="39" spans="1:9">
      <c r="A39" s="549" t="s">
        <v>61</v>
      </c>
      <c r="B39" s="549"/>
      <c r="C39" s="549"/>
      <c r="D39" s="549"/>
      <c r="E39" s="549"/>
      <c r="F39" s="549"/>
    </row>
    <row r="40" spans="1:9">
      <c r="A40" s="549"/>
      <c r="B40" s="549"/>
      <c r="C40" s="549"/>
      <c r="D40" s="549"/>
      <c r="E40" s="549"/>
      <c r="F40" s="549"/>
    </row>
    <row r="41" spans="1:9">
      <c r="A41" s="549"/>
      <c r="B41" s="549"/>
      <c r="C41" s="549"/>
      <c r="D41" s="549"/>
      <c r="E41" s="549"/>
      <c r="F41" s="549"/>
    </row>
    <row r="42" spans="1:9">
      <c r="A42" s="549"/>
      <c r="B42" s="549"/>
      <c r="C42" s="549"/>
      <c r="D42" s="549"/>
      <c r="E42" s="549"/>
      <c r="F42" s="549"/>
    </row>
    <row r="43" spans="1:9">
      <c r="A43" s="549"/>
      <c r="B43" s="549"/>
      <c r="C43" s="549"/>
      <c r="D43" s="549"/>
      <c r="E43" s="549"/>
      <c r="F43" s="549"/>
    </row>
    <row r="44" spans="1:9">
      <c r="A44" s="549"/>
      <c r="B44" s="549"/>
      <c r="C44" s="549"/>
      <c r="D44" s="549"/>
      <c r="E44" s="549"/>
      <c r="F44" s="549"/>
    </row>
  </sheetData>
  <mergeCells count="35">
    <mergeCell ref="B16:H16"/>
    <mergeCell ref="A18:I18"/>
    <mergeCell ref="A20:I20"/>
    <mergeCell ref="H6:I6"/>
    <mergeCell ref="A1:I1"/>
    <mergeCell ref="A2:I2"/>
    <mergeCell ref="A5:C5"/>
    <mergeCell ref="D5:E5"/>
    <mergeCell ref="F5:G5"/>
    <mergeCell ref="H5:I5"/>
    <mergeCell ref="A12:A13"/>
    <mergeCell ref="B14:H14"/>
    <mergeCell ref="H7:I7"/>
    <mergeCell ref="A8:G8"/>
    <mergeCell ref="H8:I8"/>
    <mergeCell ref="A10:I10"/>
    <mergeCell ref="A39:F44"/>
    <mergeCell ref="A22:I22"/>
    <mergeCell ref="A24:I24"/>
    <mergeCell ref="A26:I26"/>
    <mergeCell ref="A28:I28"/>
    <mergeCell ref="A32:B32"/>
    <mergeCell ref="C32:G32"/>
    <mergeCell ref="H32:I32"/>
    <mergeCell ref="A11:H11"/>
    <mergeCell ref="D7:E7"/>
    <mergeCell ref="F7:G7"/>
    <mergeCell ref="B15:H15"/>
    <mergeCell ref="B6:C6"/>
    <mergeCell ref="B7:C7"/>
    <mergeCell ref="E12:H12"/>
    <mergeCell ref="E13:H13"/>
    <mergeCell ref="B12:D13"/>
    <mergeCell ref="D6:E6"/>
    <mergeCell ref="F6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INTÉRPRETE LIBRAS 20h NOTURNO</vt:lpstr>
      <vt:lpstr>INTÉRPRETE LIBRAS 40h DIURNO</vt:lpstr>
      <vt:lpstr>UNIFORMES</vt:lpstr>
      <vt:lpstr>RESUMO DA PROPOSTA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gparodes</dc:creator>
  <cp:lastModifiedBy>Adriana Henning</cp:lastModifiedBy>
  <cp:revision>0</cp:revision>
  <cp:lastPrinted>2018-03-19T19:52:22Z</cp:lastPrinted>
  <dcterms:created xsi:type="dcterms:W3CDTF">2013-09-30T16:27:09Z</dcterms:created>
  <dcterms:modified xsi:type="dcterms:W3CDTF">2020-08-24T18:06:46Z</dcterms:modified>
  <dc:language>pt-BR</dc:language>
</cp:coreProperties>
</file>