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e\Desktop\Vigilância\"/>
    </mc:Choice>
  </mc:AlternateContent>
  <xr:revisionPtr revIDLastSave="0" documentId="8_{46507E92-08ED-40C7-B40B-EF871B04997B}" xr6:coauthVersionLast="45" xr6:coauthVersionMax="45" xr10:uidLastSave="{00000000-0000-0000-0000-000000000000}"/>
  <bookViews>
    <workbookView xWindow="-120" yWindow="-120" windowWidth="21840" windowHeight="13140" tabRatio="999" xr2:uid="{00000000-000D-0000-FFFF-FFFF00000000}"/>
  </bookViews>
  <sheets>
    <sheet name="AL - DIURNO DESARMADO 12x36" sheetId="9" r:id="rId1"/>
    <sheet name="AL - NOTURNO DESARMADO 12x36" sheetId="13" r:id="rId2"/>
    <sheet name="AL UNIFORMES E EQUIPAMENTOS" sheetId="12" r:id="rId3"/>
    <sheet name="AL - RESUMO DA PROPOSTA" sheetId="6" r:id="rId4"/>
    <sheet name="AL - OBSERVAÇÕES" sheetId="14" r:id="rId5"/>
  </sheets>
  <definedNames>
    <definedName name="_xlnm.Print_Area" localSheetId="0">'AL - DIURNO DESARMADO 12x36'!$A$1:$G$178</definedName>
    <definedName name="_xlnm.Print_Area" localSheetId="1">'AL - NOTURNO DESARMADO 12x36'!$A$1:$G$180</definedName>
    <definedName name="_xlnm.Print_Area" localSheetId="4">'AL - OBSERVAÇÕES'!$A$1:$J$101</definedName>
    <definedName name="_xlnm.Print_Area" localSheetId="3">'AL - RESUMO DA PROPOSTA'!$A$1:$I$44</definedName>
    <definedName name="_xlnm.Print_Area" localSheetId="2">'AL UNIFORMES E EQUIPAMENTOS'!$A$1:$H$38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6" l="1"/>
  <c r="E18" i="6"/>
  <c r="E17" i="6"/>
  <c r="E16" i="6"/>
  <c r="C7" i="13" l="1"/>
  <c r="F3" i="13"/>
  <c r="B3" i="13"/>
  <c r="F7" i="6" l="1"/>
  <c r="F6" i="6"/>
  <c r="I15" i="6"/>
  <c r="H34" i="12"/>
  <c r="G43" i="13" l="1"/>
  <c r="G43" i="9"/>
  <c r="H29" i="12"/>
  <c r="G6" i="12" l="1"/>
  <c r="G7" i="12"/>
  <c r="G8" i="12"/>
  <c r="G9" i="12"/>
  <c r="G10" i="12"/>
  <c r="G11" i="12"/>
  <c r="G12" i="12"/>
  <c r="G5" i="12"/>
  <c r="E10" i="9" l="1"/>
  <c r="E10" i="13"/>
  <c r="F161" i="13"/>
  <c r="F160" i="13"/>
  <c r="F159" i="9"/>
  <c r="F158" i="9"/>
  <c r="F159" i="13" l="1"/>
  <c r="G89" i="13"/>
  <c r="E72" i="13"/>
  <c r="E78" i="13" s="1"/>
  <c r="G94" i="13"/>
  <c r="G30" i="13"/>
  <c r="G27" i="13"/>
  <c r="G8" i="13"/>
  <c r="B4" i="13"/>
  <c r="F157" i="9"/>
  <c r="G31" i="13" l="1"/>
  <c r="G33" i="13"/>
  <c r="G44" i="13" s="1"/>
  <c r="G32" i="13"/>
  <c r="G34" i="13"/>
  <c r="G29" i="13"/>
  <c r="G28" i="13" s="1"/>
  <c r="G35" i="13"/>
  <c r="G46" i="13" s="1"/>
  <c r="G85" i="13"/>
  <c r="H30" i="12"/>
  <c r="H31" i="12"/>
  <c r="H32" i="12"/>
  <c r="H33" i="12"/>
  <c r="H35" i="12"/>
  <c r="H36" i="12"/>
  <c r="H19" i="12"/>
  <c r="H20" i="12"/>
  <c r="H21" i="12"/>
  <c r="H22" i="12"/>
  <c r="H23" i="12"/>
  <c r="H18" i="12"/>
  <c r="H6" i="12"/>
  <c r="H7" i="12"/>
  <c r="H8" i="12"/>
  <c r="H9" i="12"/>
  <c r="H10" i="12"/>
  <c r="H11" i="12"/>
  <c r="H12" i="12"/>
  <c r="H5" i="12"/>
  <c r="H37" i="12" l="1"/>
  <c r="G148" i="13" s="1"/>
  <c r="H24" i="12"/>
  <c r="G146" i="9" s="1"/>
  <c r="H13" i="12"/>
  <c r="G51" i="13"/>
  <c r="G52" i="13" s="1"/>
  <c r="G45" i="13"/>
  <c r="G47" i="13" s="1"/>
  <c r="G48" i="13" s="1"/>
  <c r="G50" i="13" s="1"/>
  <c r="G30" i="9"/>
  <c r="G147" i="13" l="1"/>
  <c r="G150" i="13" s="1"/>
  <c r="G177" i="13" s="1"/>
  <c r="G145" i="9"/>
  <c r="G148" i="9" s="1"/>
  <c r="G175" i="9" s="1"/>
  <c r="G114" i="13"/>
  <c r="G115" i="13" s="1"/>
  <c r="B122" i="13"/>
  <c r="G173" i="13"/>
  <c r="G62" i="13"/>
  <c r="G93" i="13"/>
  <c r="G96" i="13" s="1"/>
  <c r="G105" i="13" s="1"/>
  <c r="G61" i="13"/>
  <c r="G111" i="13" s="1"/>
  <c r="G54" i="13"/>
  <c r="G136" i="13"/>
  <c r="G141" i="13" s="1"/>
  <c r="G87" i="9"/>
  <c r="G116" i="13" l="1"/>
  <c r="G63" i="13"/>
  <c r="G103" i="13" s="1"/>
  <c r="G71" i="13"/>
  <c r="G73" i="13"/>
  <c r="G112" i="13"/>
  <c r="G113" i="13"/>
  <c r="G77" i="13"/>
  <c r="G74" i="13"/>
  <c r="G72" i="13"/>
  <c r="G76" i="13"/>
  <c r="E70" i="9"/>
  <c r="G70" i="13" l="1"/>
  <c r="G75" i="13"/>
  <c r="G78" i="13" s="1"/>
  <c r="G117" i="13"/>
  <c r="F122" i="13" s="1"/>
  <c r="G104" i="13" l="1"/>
  <c r="G106" i="13" s="1"/>
  <c r="D122" i="13" s="1"/>
  <c r="G130" i="13"/>
  <c r="G175" i="13"/>
  <c r="G174" i="13"/>
  <c r="G122" i="13"/>
  <c r="G83" i="9"/>
  <c r="G92" i="9"/>
  <c r="G27" i="9"/>
  <c r="G33" i="9" s="1"/>
  <c r="G123" i="13" l="1"/>
  <c r="G127" i="13"/>
  <c r="G131" i="13"/>
  <c r="G128" i="13"/>
  <c r="G129" i="13"/>
  <c r="G126" i="13"/>
  <c r="G32" i="9"/>
  <c r="G29" i="9"/>
  <c r="G28" i="9" s="1"/>
  <c r="G34" i="9"/>
  <c r="G35" i="9"/>
  <c r="G44" i="9" s="1"/>
  <c r="G31" i="9"/>
  <c r="G49" i="9" s="1"/>
  <c r="G50" i="9" s="1"/>
  <c r="E76" i="9"/>
  <c r="G8" i="9"/>
  <c r="B4" i="9"/>
  <c r="G132" i="13" l="1"/>
  <c r="G140" i="13" s="1"/>
  <c r="G142" i="13" s="1"/>
  <c r="G176" i="13" s="1"/>
  <c r="G178" i="13" s="1"/>
  <c r="G45" i="9"/>
  <c r="G46" i="9" s="1"/>
  <c r="G154" i="13" l="1"/>
  <c r="G155" i="13" s="1"/>
  <c r="G156" i="13" s="1"/>
  <c r="G157" i="13" s="1"/>
  <c r="G158" i="13" s="1"/>
  <c r="G48" i="9"/>
  <c r="G52" i="9" s="1"/>
  <c r="G171" i="9" l="1"/>
  <c r="G112" i="9"/>
  <c r="G113" i="9" s="1"/>
  <c r="G160" i="13"/>
  <c r="G163" i="13"/>
  <c r="G161" i="13"/>
  <c r="G134" i="9"/>
  <c r="G139" i="9" s="1"/>
  <c r="B120" i="9"/>
  <c r="G91" i="9"/>
  <c r="G94" i="9" s="1"/>
  <c r="G103" i="9" s="1"/>
  <c r="G59" i="9"/>
  <c r="G60" i="9"/>
  <c r="G109" i="9" l="1"/>
  <c r="G159" i="13"/>
  <c r="G164" i="13" s="1"/>
  <c r="G179" i="13" s="1"/>
  <c r="G180" i="13" s="1"/>
  <c r="D7" i="6" s="1"/>
  <c r="G114" i="9"/>
  <c r="G111" i="9"/>
  <c r="G61" i="9"/>
  <c r="G101" i="9" s="1"/>
  <c r="H7" i="6" l="1"/>
  <c r="I13" i="6" s="1"/>
  <c r="I17" i="6"/>
  <c r="I19" i="6" s="1"/>
  <c r="G110" i="9"/>
  <c r="G115" i="9" s="1"/>
  <c r="G75" i="9"/>
  <c r="G70" i="9"/>
  <c r="G71" i="9"/>
  <c r="G73" i="9"/>
  <c r="G68" i="9"/>
  <c r="G72" i="9"/>
  <c r="G74" i="9"/>
  <c r="G69" i="9"/>
  <c r="F120" i="9" l="1"/>
  <c r="G173" i="9"/>
  <c r="G76" i="9"/>
  <c r="G102" i="9" l="1"/>
  <c r="G104" i="9" s="1"/>
  <c r="D120" i="9" s="1"/>
  <c r="G128" i="9"/>
  <c r="G120" i="9" l="1"/>
  <c r="G172" i="9"/>
  <c r="G129" i="9" l="1"/>
  <c r="G125" i="9"/>
  <c r="G124" i="9"/>
  <c r="G126" i="9"/>
  <c r="G127" i="9"/>
  <c r="G121" i="9"/>
  <c r="G130" i="9" l="1"/>
  <c r="G138" i="9" s="1"/>
  <c r="G140" i="9" s="1"/>
  <c r="G174" i="9" s="1"/>
  <c r="G176" i="9" s="1"/>
  <c r="G152" i="9" l="1"/>
  <c r="G153" i="9" s="1"/>
  <c r="G154" i="9" s="1"/>
  <c r="G155" i="9" s="1"/>
  <c r="G156" i="9" l="1"/>
  <c r="G161" i="9" l="1"/>
  <c r="G158" i="9"/>
  <c r="G159" i="9"/>
  <c r="G157" i="9" l="1"/>
  <c r="G162" i="9" s="1"/>
  <c r="G177" i="9" s="1"/>
  <c r="G178" i="9" s="1"/>
  <c r="D6" i="6" s="1"/>
  <c r="H6" i="6" l="1"/>
  <c r="H8" i="6" s="1"/>
  <c r="I16" i="6"/>
  <c r="I18" i="6" s="1"/>
  <c r="I20" i="6" s="1"/>
  <c r="I12" i="6" l="1"/>
  <c r="I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da Luz Pereira</author>
    <author>Evandro</author>
    <author>User</author>
    <author/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Sindicato das Empresas de Segurança e Vigilância do Estado do Rio Grande do Sul - CNPJ: 87.004.982/0001-78 e Sindicato dos Empregados de Empresas de Segurança e Vigilância do Estado do Rio Grande do Sul - CNPJ: 91.343.293/0001-65
</t>
        </r>
      </text>
    </comment>
    <comment ref="B43" authorId="1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Cálculo de salário proporcional a 180hs semanais, conforme Cláusula 29ª, § 5º da CCT 2018/2020
</t>
        </r>
      </text>
    </comment>
    <comment ref="B49" authorId="2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Considerado intervalo intrajornada de 30min, conforme consta na Cláusula 69ª da CCT 2019/2020
</t>
        </r>
      </text>
    </comment>
    <comment ref="E83" authorId="1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Tarifa da Estação Rodoviária: Linha de Ônibus regular
</t>
        </r>
      </text>
    </comment>
    <comment ref="B91" authorId="2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92" authorId="2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109" authorId="2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Os reflexos de 13º salário, férias e 1/3 de férias são referentes a 1 mês de Aviso Prévio Indenizado, considerando 3 dias a mais, conforme Lei nº 12.506/2011, pois trata-se de contrato de período de execução de 20 meses. Na prorrogação contratual, deverá ocorrer a análise deste item, considerando 3 dias ou mais, dependendo do nº de ocorrências deste evento no período. 
</t>
        </r>
      </text>
    </comment>
    <comment ref="B111" authorId="3" shapeId="0" xr:uid="{00000000-0006-0000-0000-000008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112" authorId="2" shapeId="0" xr:uid="{00000000-0006-0000-0000-000009000000}">
      <text>
        <r>
          <rPr>
            <sz val="9"/>
            <color indexed="81"/>
            <rFont val="Segoe UI"/>
            <family val="2"/>
          </rPr>
          <t xml:space="preserve">Negociar extinção/redução na 1ª prorrogação contratual.
</t>
        </r>
      </text>
    </comment>
    <comment ref="B114" authorId="3" shapeId="0" xr:uid="{00000000-0006-0000-0000-00000A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58" authorId="2" shapeId="0" xr:uid="{00000000-0006-0000-0000-00000B000000}">
      <text>
        <r>
          <rPr>
            <sz val="9"/>
            <color indexed="81"/>
            <rFont val="Segoe UI"/>
            <family val="2"/>
          </rPr>
          <t xml:space="preserve">É vedada a insercção do IRPF e CSLL, conforme Acórdão TCU 950/2007 e 205/2018, além de diversas deliberações posteriores.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da Luz Pereira</author>
    <author>Evandro</author>
    <author>User</author>
    <author/>
  </authors>
  <commentList>
    <comment ref="F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Sindicato das Empresas de Segurança e Vigilância do Estado do Rio Grande do Sul - CNPJ: 87.004.982/0001-78 e Sindicato dos Empregados de Empresas de Segurança e Vigilância do Estado do Rio Grande do Sul - CNPJ: 91.343.293/0001-65
</t>
        </r>
      </text>
    </comment>
    <comment ref="B43" authorId="1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Cálculo de salário proporcional a 180hs semanais, conforme Cláusula 29ª, § 5º da CCT 2018/2020
</t>
        </r>
      </text>
    </comment>
    <comment ref="B51" authorId="2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Considerado intervalo intrajornada de 30min, conforme consta na Cláusula 69ª da CCT 2019/2020
</t>
        </r>
      </text>
    </comment>
    <comment ref="E85" authorId="1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Tarifa da Estação Rodoviária: linha de ônibus regular
</t>
        </r>
      </text>
    </comment>
    <comment ref="B93" authorId="2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94" authorId="2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Fórmula utilizada somente para cálculo na fase interna da licitação. Considerar valor fixo na proposta.
</t>
        </r>
      </text>
    </comment>
    <comment ref="B111" authorId="2" shapeId="0" xr:uid="{00000000-0006-0000-0100-000007000000}">
      <text>
        <r>
          <rPr>
            <b/>
            <sz val="9"/>
            <color indexed="81"/>
            <rFont val="Segoe UI"/>
            <family val="2"/>
          </rPr>
          <t xml:space="preserve">Os reflexos de 13º salário, férias e 1/3 de férias são referentes a 1 mês de Aviso Prévio Indenizado, considerando 3 dias a mais, conforme Lei nº 12.506/2011, pois trata-se de contrato de período de execução de 20 meses. Na prorrogação contratual, deverá ocorrer a análise deste item, considerando 3 dias ou mais, dependendo do nº de ocorrências deste evento no período. </t>
        </r>
      </text>
    </comment>
    <comment ref="B113" authorId="3" shapeId="0" xr:uid="{00000000-0006-0000-0100-000008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114" authorId="2" shapeId="0" xr:uid="{00000000-0006-0000-0100-000009000000}">
      <text>
        <r>
          <rPr>
            <b/>
            <sz val="9"/>
            <color indexed="81"/>
            <rFont val="Segoe UI"/>
            <family val="2"/>
          </rPr>
          <t>Negociar extinção/redução na 1ª prorrogação contratual</t>
        </r>
      </text>
    </comment>
    <comment ref="B116" authorId="3" shapeId="0" xr:uid="{00000000-0006-0000-0100-00000A000000}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60" authorId="2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É vedada a insercção do IRPF e CSLL, conforme Acórdão TCU 950/2007 e 205/2018, além de  diversas deliberações posteriores.
</t>
        </r>
      </text>
    </comment>
  </commentList>
</comments>
</file>

<file path=xl/sharedStrings.xml><?xml version="1.0" encoding="utf-8"?>
<sst xmlns="http://schemas.openxmlformats.org/spreadsheetml/2006/main" count="762" uniqueCount="369">
  <si>
    <t>Planilha de Custos e Formação de Preços</t>
  </si>
  <si>
    <t>Processo:</t>
  </si>
  <si>
    <t>Licitação:</t>
  </si>
  <si>
    <t>Dia/hora:</t>
  </si>
  <si>
    <t>DADOS DO PROPONENTE</t>
  </si>
  <si>
    <t>Razão Social...................................:</t>
  </si>
  <si>
    <t>CNPJ..............................................:</t>
  </si>
  <si>
    <t>DISCRIMINAÇÃO DO SERVIÇO</t>
  </si>
  <si>
    <t>A</t>
  </si>
  <si>
    <t>Data de Apresentação da Proposta (dia/mês/ano)</t>
  </si>
  <si>
    <t>B</t>
  </si>
  <si>
    <t>Município/UF</t>
  </si>
  <si>
    <t>C</t>
  </si>
  <si>
    <t>D</t>
  </si>
  <si>
    <t>N° de meses de execução contratual</t>
  </si>
  <si>
    <t>Categoria profissional (vinculada à execução contratual)</t>
  </si>
  <si>
    <t>Data base da categoria (dia/mês/ano)</t>
  </si>
  <si>
    <t>Composição da Remuneração</t>
  </si>
  <si>
    <t>Valor (R$)</t>
  </si>
  <si>
    <t>Adicional de Periculosidade</t>
  </si>
  <si>
    <t>Percentual (%)</t>
  </si>
  <si>
    <t>Adicional Noturno</t>
  </si>
  <si>
    <t>E</t>
  </si>
  <si>
    <t>F</t>
  </si>
  <si>
    <t>G</t>
  </si>
  <si>
    <t>H</t>
  </si>
  <si>
    <t>Assistência Médica e Familiar</t>
  </si>
  <si>
    <t>Submódulo 4.1</t>
  </si>
  <si>
    <t>INSS</t>
  </si>
  <si>
    <t>SEBRAE</t>
  </si>
  <si>
    <t>Submódulo 4.2</t>
  </si>
  <si>
    <t>Aviso Prévio Indenizado</t>
  </si>
  <si>
    <t>Incidência do FGTS sobre Aviso Prévio Indenizado</t>
  </si>
  <si>
    <t>Aviso Prévio Trabalhado</t>
  </si>
  <si>
    <t>PIS</t>
  </si>
  <si>
    <t>Unidade</t>
  </si>
  <si>
    <t xml:space="preserve">IN/MPOG - nº 05/2017 - ANEXO VII-D </t>
  </si>
  <si>
    <t>Submódulo 2.1</t>
  </si>
  <si>
    <t>Submódulo 2.2</t>
  </si>
  <si>
    <t xml:space="preserve">Salário Educação </t>
  </si>
  <si>
    <t>SESC ou SESI</t>
  </si>
  <si>
    <t>SENAI - SENAC</t>
  </si>
  <si>
    <t xml:space="preserve">INCRA </t>
  </si>
  <si>
    <t xml:space="preserve">FGTS </t>
  </si>
  <si>
    <t>Submódulo 2.3</t>
  </si>
  <si>
    <t xml:space="preserve">Insumos Diversos </t>
  </si>
  <si>
    <t xml:space="preserve">Custos Indiretos </t>
  </si>
  <si>
    <t xml:space="preserve">Lucro </t>
  </si>
  <si>
    <t xml:space="preserve">Tributos </t>
  </si>
  <si>
    <t>SUBTOTAL ( A + B + C + D + E )</t>
  </si>
  <si>
    <t xml:space="preserve">Módulo 3 - Provisão para Rescisão </t>
  </si>
  <si>
    <t xml:space="preserve">Módulo 4 - Custo de Reposição do Profissional Ausente </t>
  </si>
  <si>
    <t xml:space="preserve">Módulo 5 - Insumos Diversos </t>
  </si>
  <si>
    <t xml:space="preserve">13º (decimo terceiro) Salário, Férias e Adicional de Férias </t>
  </si>
  <si>
    <t>Classificação Brasileira de Ocupações</t>
  </si>
  <si>
    <t xml:space="preserve">Módulo 6 - Custos Indiretos, Tributos e Lucro </t>
  </si>
  <si>
    <t xml:space="preserve">Módulo 1 - Composição da Remuneração </t>
  </si>
  <si>
    <t xml:space="preserve">DESCRIÇÃO </t>
  </si>
  <si>
    <t>O valor informado deverá ser o custo real do insumo (descontado o valor eventualmente pago pelo empregado).</t>
  </si>
  <si>
    <t xml:space="preserve">Salário Normativo da Categoria Profissional – 220 hs  </t>
  </si>
  <si>
    <t>Declaro para devidos fins que: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</si>
  <si>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</si>
  <si>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</t>
  </si>
  <si>
    <t>4. Que não possuo, em sua cadeia produtiva, empregados executando trabalho degradante ou forçado, observando o disposto nos incisos III e IV do art. 1º e no inciso III do art. 5º da Constituição Federal</t>
  </si>
  <si>
    <t>5. Que para elaboração da presenta proposta foram considereados todos os custos diretos, indiretos, impostos, despesas de pessoa e insumos.</t>
  </si>
  <si>
    <t>6. Que a validade da presente proposta é de 60 dias.</t>
  </si>
  <si>
    <t>CARIMBO E ASSINATURA</t>
  </si>
  <si>
    <t>CBO:  5173-30</t>
  </si>
  <si>
    <t>Ano do Acordo, Convenção ou Sentença Normativa em Dissídio 
Coletivo</t>
  </si>
  <si>
    <t>Valor da Hora Extra (50%) sem periculosidade (valor hora + 50%)</t>
  </si>
  <si>
    <t>Quantidade de vigilantes por posto</t>
  </si>
  <si>
    <t>Vigilante</t>
  </si>
  <si>
    <t>01.02.2020</t>
  </si>
  <si>
    <t>Nota 1</t>
  </si>
  <si>
    <t>Nota 2</t>
  </si>
  <si>
    <t>MÓDULO 1 - COMPOSIÇÃO DA REMUNERAÇÃO</t>
  </si>
  <si>
    <t>Valor do salário/hora (VSH) sem periculosidade (valor salário normativo/220h)</t>
  </si>
  <si>
    <r>
      <t xml:space="preserve">Adicional para troca de uniforme - </t>
    </r>
    <r>
      <rPr>
        <sz val="10"/>
        <color rgb="FF000000"/>
        <rFont val="Calibri"/>
        <family val="2"/>
        <scheme val="minor"/>
      </rPr>
      <t>Cláusula 13ª da CCT 2019/2020 = 1/6 do salário/hora s/peri por dia: (VSH/6=R$ 1,14) = (R$ 1,14x2vig.x15d)</t>
    </r>
  </si>
  <si>
    <r>
      <rPr>
        <b/>
        <sz val="10"/>
        <color rgb="FF000000"/>
        <rFont val="Calibri"/>
        <family val="2"/>
        <scheme val="minor"/>
      </rPr>
      <t xml:space="preserve">Outros </t>
    </r>
    <r>
      <rPr>
        <sz val="10"/>
        <color rgb="FF000000"/>
        <rFont val="Calibri"/>
        <family val="2"/>
        <scheme val="minor"/>
      </rPr>
      <t>(especificar)</t>
    </r>
  </si>
  <si>
    <t>Nota 3</t>
  </si>
  <si>
    <t>MÓDULO 2 - ENCARGOS E BENEFÍCIOS ANUAIS, MENSAIS E DIÁRIOS</t>
  </si>
  <si>
    <r>
      <rPr>
        <b/>
        <sz val="10"/>
        <color rgb="FF000000"/>
        <rFont val="Calibri"/>
        <family val="2"/>
        <scheme val="minor"/>
      </rPr>
      <t>Férias e Adicional de Férias</t>
    </r>
    <r>
      <rPr>
        <sz val="10"/>
        <color rgb="FF000000"/>
        <rFont val="Calibri"/>
        <family val="2"/>
        <scheme val="minor"/>
      </rPr>
      <t xml:space="preserve"> - [(Rem + Rem/3)/12]</t>
    </r>
  </si>
  <si>
    <t>Total do Submódulo 2.1</t>
  </si>
  <si>
    <t>Nota 4</t>
  </si>
  <si>
    <t>Como a Planilha de Custos é calculada mensalmente, provisiona-se proporcionalmente 1/12 (um doze avos) dos valores referentes à gratificação natalina, férias e adicional de férias</t>
  </si>
  <si>
    <t>Nota 5</t>
  </si>
  <si>
    <t>Nota 6</t>
  </si>
  <si>
    <t xml:space="preserve">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</si>
  <si>
    <t>GPS, FGTS e outras Contribuições</t>
  </si>
  <si>
    <t>RAT</t>
  </si>
  <si>
    <t>FAP</t>
  </si>
  <si>
    <t>Total do Submódulo 2.2</t>
  </si>
  <si>
    <t>Nota 7</t>
  </si>
  <si>
    <t>Os percentuais dos encargos previdenciários, do FGTS e demais contribuições são aqueles estabelecidos pela legislação vigente</t>
  </si>
  <si>
    <t>Nota 8</t>
  </si>
  <si>
    <t xml:space="preserve">SAT - Seguro Acidente de Trabalho (RAT x FAP) </t>
  </si>
  <si>
    <t>O SAT , a depender do grau de risco do serviço, irá variar entre 1% para risco leve, 2% para risco médio e 3% para risco grave</t>
  </si>
  <si>
    <t>Nota 9</t>
  </si>
  <si>
    <t>Benefícios Mensais e Diários</t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</si>
  <si>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[(2xVTx30)-(6%xSB)]</t>
    </r>
  </si>
  <si>
    <t>Valor da passagem do transporte coletivo no município de prestação do serviço</t>
  </si>
  <si>
    <t>Quantidade de passagens por dia por empregado</t>
  </si>
  <si>
    <t>Quantidade de dias do mês de recebimento de passagens</t>
  </si>
  <si>
    <t>Valor do Auxílio-Alimentação  (Cláusula 14ª da CCT 2019/2020)</t>
  </si>
  <si>
    <t>Participação do empregado em percentual do salário-base (Cláusula 35ª da CCT 2018/2020)</t>
  </si>
  <si>
    <t>Quantidade de dias do mês de recebimento de auxílio-alimentação</t>
  </si>
  <si>
    <t>Percentual de participação do empregado sobre o auxílio-alimentação (Cláusula 14ª da CCT 2019/2020)</t>
  </si>
  <si>
    <r>
      <rPr>
        <b/>
        <sz val="10"/>
        <color rgb="FF000000"/>
        <rFont val="Calibri"/>
        <family val="2"/>
      </rPr>
      <t>Seguro de Vida</t>
    </r>
    <r>
      <rPr>
        <sz val="10"/>
        <color rgb="FF000000"/>
        <rFont val="Calibri"/>
        <family val="2"/>
      </rPr>
      <t xml:space="preserve"> - Rem x 26 x 0,023% - (Cláusula 39ª da CCT 2018/2020)</t>
    </r>
  </si>
  <si>
    <r>
      <rPr>
        <b/>
        <sz val="10"/>
        <color rgb="FF000000"/>
        <rFont val="Calibri"/>
        <family val="2"/>
      </rPr>
      <t>Auxílio Funeral</t>
    </r>
    <r>
      <rPr>
        <sz val="10"/>
        <color rgb="FF000000"/>
        <rFont val="Calibri"/>
        <family val="2"/>
      </rPr>
      <t xml:space="preserve"> - [(SB x 0,52066%)/12] - (Cláusula 38º da CCT 2018/2020)</t>
    </r>
  </si>
  <si>
    <r>
      <rPr>
        <b/>
        <sz val="10"/>
        <color rgb="FF000000"/>
        <rFont val="Calibri"/>
        <family val="2"/>
      </rPr>
      <t>Outros</t>
    </r>
    <r>
      <rPr>
        <sz val="10"/>
        <color rgb="FF000000"/>
        <rFont val="Calibri"/>
        <family val="2"/>
      </rPr>
      <t xml:space="preserve"> (Especificar)</t>
    </r>
  </si>
  <si>
    <t>Total do Submódulo 2.3</t>
  </si>
  <si>
    <t>Nota 10</t>
  </si>
  <si>
    <t>Nota 11</t>
  </si>
  <si>
    <t>Observar a previsão dos benefícios contidos em Acordos, Convenções e Dissídios Coletivos de Trabalho.</t>
  </si>
  <si>
    <t>QUADRO RESUMO - MÓDULO 2 - BENEFÍCIOS E ENCARGOS ANUAIS, MENSAIS E DIÁRIOS</t>
  </si>
  <si>
    <t>Módulo 2</t>
  </si>
  <si>
    <t>Encargos Previdenciários (GPS), Fundo de Garantia por Tempo de Serviço (FGTS), e Outras Contribuições</t>
  </si>
  <si>
    <t xml:space="preserve">Beneficios e Encargos Anuais, Mensais e Diários </t>
  </si>
  <si>
    <t>Valor</t>
  </si>
  <si>
    <t>BENEFÍCIOS E ENCARGOS ANUAIS, MENSAIS E DIÁRIOS - TOTAL DO MÓDULO 2</t>
  </si>
  <si>
    <t>MÓDULO 3 - PROVISÃO PARA RESCISÃO</t>
  </si>
  <si>
    <t>Descrição</t>
  </si>
  <si>
    <t>Multa do FGTS sobre Aviso Prévio Indenizado  [40% + 8% x (Rem + 13º + Férias + 1/3Férias)] x 5%rotatividade</t>
  </si>
  <si>
    <t>Multa FGTS sobre Aviso Prévio Trabalhado   [40% + 8% x (Rem + 13º + Férias + 1/3Férias)] x 100% empregados</t>
  </si>
  <si>
    <t xml:space="preserve">Incidência do Submódulo 2.2 sobre Aviso Prévio Trabalhado  </t>
  </si>
  <si>
    <t>PROVISÃO PARA RESCISÃO - TOTAL DO MODULO 3</t>
  </si>
  <si>
    <t>Módulo 3:</t>
  </si>
  <si>
    <t xml:space="preserve">BCCPA - Base de cálculo para o custo de Reposição do Profissional Ausente (substituto): Módulo 1 + Módulo 2 + Módulo 3 </t>
  </si>
  <si>
    <t>Submódulo 4.1 - Substituto nas Ausências Legais</t>
  </si>
  <si>
    <t>Custo Diário: BCCPA/30</t>
  </si>
  <si>
    <r>
      <rPr>
        <b/>
        <sz val="10"/>
        <color rgb="FF000000"/>
        <rFont val="Calibri"/>
        <family val="2"/>
      </rPr>
      <t>Substituto na cobertura de Férias</t>
    </r>
    <r>
      <rPr>
        <sz val="10"/>
        <color rgb="FF000000"/>
        <rFont val="Calibri"/>
        <family val="2"/>
        <charset val="1"/>
      </rPr>
      <t xml:space="preserve">   BCCPA/12</t>
    </r>
  </si>
  <si>
    <r>
      <rPr>
        <b/>
        <sz val="10"/>
        <color rgb="FF000000"/>
        <rFont val="Calibri"/>
        <family val="2"/>
      </rPr>
      <t>Substituto na cobertura de Ausência por Acidente de Trabalho</t>
    </r>
    <r>
      <rPr>
        <sz val="10"/>
        <color rgb="FF000000"/>
        <rFont val="Calibri"/>
        <family val="2"/>
        <charset val="1"/>
      </rPr>
      <t xml:space="preserve">  {[(BCCPA/30)x15dias]/12}x0,78%</t>
    </r>
  </si>
  <si>
    <r>
      <rPr>
        <b/>
        <sz val="10"/>
        <color rgb="FF000000"/>
        <rFont val="Calibri"/>
        <family val="2"/>
      </rPr>
      <t>Substituto na cobertura de Licença Paternidade</t>
    </r>
    <r>
      <rPr>
        <sz val="10"/>
        <color rgb="FF000000"/>
        <rFont val="Calibri"/>
        <family val="2"/>
        <charset val="1"/>
      </rPr>
      <t xml:space="preserve">  {[(BCCPA/30)x5dias]/12}x1,5%</t>
    </r>
  </si>
  <si>
    <r>
      <rPr>
        <b/>
        <sz val="10"/>
        <color rgb="FF000000"/>
        <rFont val="Calibri"/>
        <family val="2"/>
      </rPr>
      <t>Substituto na cobertura de Afastamento Maternidade</t>
    </r>
    <r>
      <rPr>
        <sz val="10"/>
        <color rgb="FF000000"/>
        <rFont val="Calibri"/>
        <family val="2"/>
        <charset val="1"/>
      </rPr>
      <t xml:space="preserve"> {[(Mód.1+Mód.1/3)/12+(sub.2.2+sub.2.3+Mód.3)]x(4/12)}x2%</t>
    </r>
  </si>
  <si>
    <r>
      <rPr>
        <b/>
        <sz val="10"/>
        <rFont val="Calibri"/>
        <family val="2"/>
      </rPr>
      <t>Substituto na cobertuta de Ausência por Doença</t>
    </r>
    <r>
      <rPr>
        <sz val="10"/>
        <rFont val="Calibri"/>
        <family val="2"/>
      </rPr>
      <t xml:space="preserve">  [(BCCPA/30)x3dias])/12</t>
    </r>
  </si>
  <si>
    <t>Total do Submódulo 4.1</t>
  </si>
  <si>
    <t xml:space="preserve">Substituto na Intrajornada </t>
  </si>
  <si>
    <t>Valor do salário/hora (VSH) com periculosidade (valor da hora + 30%)</t>
  </si>
  <si>
    <t>Valor da hora de periculosidade VRP - (30% do valor da hora sem periculosidade)</t>
  </si>
  <si>
    <t>Valor da Hora Extra (50%) com periculosidade (valor hora + 30% periculosidade) + 50%</t>
  </si>
  <si>
    <t>Valor da hora do adicional noturno com periculosidade (valor hora + 30% periculosidade) x 20%</t>
  </si>
  <si>
    <t>Valor do adicional de periculosidade ( 30% do salário normativo)</t>
  </si>
  <si>
    <t>Adicional para troca uniforme sem periculosidade (VSH/6)</t>
  </si>
  <si>
    <t xml:space="preserve">Total do Submodulo 4.2  </t>
  </si>
  <si>
    <t>QUADRO RESUMO - MÓDULO 4 - CUSTO DE REPOSIÇÃO DO PROFISSIONAL AUSENTE</t>
  </si>
  <si>
    <t>Módulo 4</t>
  </si>
  <si>
    <t xml:space="preserve">Substituto nas Ausências Legais </t>
  </si>
  <si>
    <t>CUSTO DE REPOSIÇÃO DO PROFISSIONAL AUSENTE - TOTAL DO MÓDULO 4</t>
  </si>
  <si>
    <t>MARCA / FABRICANTE</t>
  </si>
  <si>
    <t>UNIDADE</t>
  </si>
  <si>
    <t>Valor unitário</t>
  </si>
  <si>
    <t>Período de Amortização (meses)</t>
  </si>
  <si>
    <t>Quantidade por Vigilante</t>
  </si>
  <si>
    <t>Quantidade por Posto</t>
  </si>
  <si>
    <t>Custo mensal unitário</t>
  </si>
  <si>
    <t>Calça social</t>
  </si>
  <si>
    <t>Jaqueta/Japona</t>
  </si>
  <si>
    <t xml:space="preserve">Unidade </t>
  </si>
  <si>
    <t xml:space="preserve">Camisa social manga curta </t>
  </si>
  <si>
    <t>Camisa social manga longa</t>
  </si>
  <si>
    <t>Cinto de nylon</t>
  </si>
  <si>
    <t>Sapatos</t>
  </si>
  <si>
    <t>Par</t>
  </si>
  <si>
    <t>Meia social</t>
  </si>
  <si>
    <t>Crachá de Identificação</t>
  </si>
  <si>
    <t>Valor total mensal por Posto</t>
  </si>
  <si>
    <t>EQUIPAMENTOS ALOCADOS NA EXECUÇÃO CONTRATUAL POR POSTO  (inciso VI do art. 21 da IN SLTI nº 2/2008) - POSTO DIURNO</t>
  </si>
  <si>
    <t>Cassetete</t>
  </si>
  <si>
    <t>Porta Cassetete</t>
  </si>
  <si>
    <t>Apito + Cordão</t>
  </si>
  <si>
    <t>Capa de Chuva</t>
  </si>
  <si>
    <t>Botas de Borracha</t>
  </si>
  <si>
    <t>EQUIPAMENTOS ALOCADOS NA EXECUÇÃO CONTRATUAL POR POSTO  (inciso VI do art. 21 da IN SLTI nº 2/2008) - POSTO NOTURNO</t>
  </si>
  <si>
    <t>* Item com preenchimento obrigatório do campo “Marca / Fabricante”.</t>
  </si>
  <si>
    <r>
      <t xml:space="preserve"> UNIFORMES POR POSTO (02 VIGILANTES TITULARES) -</t>
    </r>
    <r>
      <rPr>
        <b/>
        <sz val="14"/>
        <rFont val="Calibri"/>
        <family val="2"/>
      </rPr>
      <t xml:space="preserve"> POSTO DIURNO E POSTO NOTURNO</t>
    </r>
  </si>
  <si>
    <t>ANEXO XI-C- Serviços de  Vigilância e Segurança Armada e Desarmada (UNIFORMES e EQUIPAMENTOS)</t>
  </si>
  <si>
    <t>Lanterna tática profissional, modelo tipo indestrutível, de longo alcance, com LED Q5 ou T6 com zoom, recarregável</t>
  </si>
  <si>
    <t>Livro de Ocorrência tipo caderno Brochurão, costurado, capa dura, 96 folhas, formato 200x275mm</t>
  </si>
  <si>
    <t>Pesquisa de Preço</t>
  </si>
  <si>
    <t>MÓDULO 5 - INSUMOS DIVERSOS</t>
  </si>
  <si>
    <t>Uniformes</t>
  </si>
  <si>
    <t>Equipamentos</t>
  </si>
  <si>
    <t xml:space="preserve">Outros (especificar) </t>
  </si>
  <si>
    <t>INSUMOS DIVERSOS - TOTAL DO MÓDULO 5</t>
  </si>
  <si>
    <t>MÓDULO 6 - CUSTOS INDIRETOS, LUCRO E TRIBUTOS</t>
  </si>
  <si>
    <r>
      <rPr>
        <b/>
        <sz val="10"/>
        <color rgb="FF000000"/>
        <rFont val="Calibri"/>
        <family val="2"/>
      </rPr>
      <t>BASE DE CÁLCULO DOS CUSTOS INDIRETOS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</t>
    </r>
  </si>
  <si>
    <r>
      <rPr>
        <b/>
        <sz val="10"/>
        <color rgb="FF000000"/>
        <rFont val="Calibri"/>
        <family val="2"/>
      </rPr>
      <t>BASE DE CÁLCULO DO LUCRO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</t>
    </r>
  </si>
  <si>
    <r>
      <rPr>
        <b/>
        <sz val="10"/>
        <color rgb="FF000000"/>
        <rFont val="Calibri"/>
        <family val="2"/>
      </rPr>
      <t>BASE DE CÁLCULO DOS TRIBUTOS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 + Lucro</t>
    </r>
  </si>
  <si>
    <t>COFINS</t>
  </si>
  <si>
    <t>ISS</t>
  </si>
  <si>
    <t>C.1</t>
  </si>
  <si>
    <t>C.2</t>
  </si>
  <si>
    <t>C.3</t>
  </si>
  <si>
    <t xml:space="preserve">Tributos Federais </t>
  </si>
  <si>
    <t>Tributos Estaduais (especificar)</t>
  </si>
  <si>
    <t>Tributos Municipais</t>
  </si>
  <si>
    <t>---------</t>
  </si>
  <si>
    <t>CUSTOS INDIRETOS, LUCRO E TRIBUTOS - TOTAL DO MÓDULO 6</t>
  </si>
  <si>
    <t>Nota 12</t>
  </si>
  <si>
    <t>Custos Indiretos, Lucro e Tributos por Posto.</t>
  </si>
  <si>
    <t>Cálculo do Tributo:</t>
  </si>
  <si>
    <t>Base de Cálculo para os Tributos</t>
  </si>
  <si>
    <t>_______________________________</t>
  </si>
  <si>
    <t>1 – (Total de tributos em % dividido por 100)</t>
  </si>
  <si>
    <t>x Alíquota do Tributo</t>
  </si>
  <si>
    <t>Nota 13</t>
  </si>
  <si>
    <t>QUADRO RESUMO DO CUSTO POR POSTO DE TRABALHO (com 2 vigilantes)</t>
  </si>
  <si>
    <t>MÃO DE OBRA VINCULADA À EXECUÇÃO CONTRATUAL (valor por posto de trabalho)</t>
  </si>
  <si>
    <t xml:space="preserve">Módulo 2 - Encargos e Beneficios Anuais , Mensais e Diários </t>
  </si>
  <si>
    <t>VALOR TOTAL MENSAL DO POSTO DIURNO DESARMADO 12x36</t>
  </si>
  <si>
    <t>Legislação e Estatísticas que embasam os cálculos da Planilha de Custos e Formação de Preços, constantes nos seguintes documentos:</t>
  </si>
  <si>
    <t>LEI Nº 12.740, de 08 de dezembro de 2012</t>
  </si>
  <si>
    <t>Adicional para troca de uniforme</t>
  </si>
  <si>
    <t>Repouso Semanal Remunerado</t>
  </si>
  <si>
    <t>Pagamento em dobro em feriados na jornada 12x36</t>
  </si>
  <si>
    <t>Rendição para o almoço</t>
  </si>
  <si>
    <t>Intervalo Intrajornada</t>
  </si>
  <si>
    <t>Auxílio Alimentação</t>
  </si>
  <si>
    <t>Seguro de Vida</t>
  </si>
  <si>
    <t>Auxílio Funeral</t>
  </si>
  <si>
    <t>ENCARGOS SOCIAIS E TRABALHISTAS</t>
  </si>
  <si>
    <t>13º Salário</t>
  </si>
  <si>
    <t>Afastamento Maternidade</t>
  </si>
  <si>
    <t>Multa sobre o FGTS e contribuições sociais sobre o aviso prévio indenizado</t>
  </si>
  <si>
    <t>Multa sobre o FGTS e contribuições sociais sobre o aviso prévio trabalhado</t>
  </si>
  <si>
    <t>Ausência por doença</t>
  </si>
  <si>
    <t>Conforme estatística, foi utilizada a média de 03 faltas por ano por empregado, por motivo de doença.</t>
  </si>
  <si>
    <t>Licença Paternidade</t>
  </si>
  <si>
    <t>Conforme estatística, 1,5% dos profissionais se afastam por licenla paternidade, pelo período de 05 dias.</t>
  </si>
  <si>
    <t>Ausências Legais</t>
  </si>
  <si>
    <t>Ausência por Acidente de Trabalho</t>
  </si>
  <si>
    <t>Conforme estatística, 0,78% dos profissionais se afastam devido a acidente de trabalho, onde a empresa arca com os primeiros 15 dias de afastamento.</t>
  </si>
  <si>
    <t>CUSTOS INDIRETOS, TRIBUTOS E LUCRO</t>
  </si>
  <si>
    <t>Custos Indiretos</t>
  </si>
  <si>
    <t>Tributos (ISS)</t>
  </si>
  <si>
    <t>Lucro</t>
  </si>
  <si>
    <t>Valor da hora do adicional noturno sem periculosidade (valor hora x 20%)</t>
  </si>
  <si>
    <r>
      <t xml:space="preserve">Adicional Noturno </t>
    </r>
    <r>
      <rPr>
        <sz val="10"/>
        <rFont val="Calibri"/>
        <family val="2"/>
        <scheme val="minor"/>
      </rPr>
      <t>- Cláusula 28ª e 29ª da CCT 2018/2020 - Das 22h às 05h (8h de adicional noturno para o RS) - AN(s/peri)x8hx15diasx2vig</t>
    </r>
  </si>
  <si>
    <t>Adicional de Hora Noturna Reduzida (como HE)</t>
  </si>
  <si>
    <r>
      <rPr>
        <b/>
        <sz val="10"/>
        <rFont val="Calibri"/>
        <family val="2"/>
        <scheme val="minor"/>
      </rPr>
      <t>Adicional de Hora Noturna Reduzida (como HE)</t>
    </r>
    <r>
      <rPr>
        <sz val="10"/>
        <rFont val="Calibri"/>
        <family val="2"/>
        <scheme val="minor"/>
      </rPr>
      <t xml:space="preserve"> - Cláusula 29ª e 66ª da CCT 2018/2020 - o que excedeu de 190,67h (HE s/peri x 4,33h x 2vig.) -----[195h(=180h + 15h)-190,67=4,33h como horas extras, sendo 15h = (7h x 1,1428571 - 7h)x15dias. Das 22H às 5h</t>
    </r>
  </si>
  <si>
    <r>
      <t>COMPOSIÇÃO DA REMUNERAÇÃO - MÓDULO 1</t>
    </r>
    <r>
      <rPr>
        <b/>
        <sz val="9"/>
        <color rgb="FF000000"/>
        <rFont val="Calibri"/>
        <family val="2"/>
      </rPr>
      <t xml:space="preserve"> (Incide sobre: Quadro-Resumo do Custo por Vigilante, Custos Indiretos, Lucro e Tributos)</t>
    </r>
  </si>
  <si>
    <r>
      <rPr>
        <b/>
        <sz val="10"/>
        <color rgb="FF000000"/>
        <rFont val="Calibri"/>
        <family val="2"/>
        <scheme val="minor"/>
      </rPr>
      <t xml:space="preserve">Adicional de Periculosidade </t>
    </r>
    <r>
      <rPr>
        <sz val="10"/>
        <color rgb="FF000000"/>
        <rFont val="Calibri"/>
        <family val="2"/>
        <scheme val="minor"/>
      </rPr>
      <t>- Lei nº 12.740/2012 - Cláusula 30ª da CCT 2018/2020</t>
    </r>
  </si>
  <si>
    <t>13º (Décimo Terceiro) Salário, Férias e Adicional de Férias</t>
  </si>
  <si>
    <t>Encargos Previdenciários (GPS), Fundo de Garantia por Tempo de Serviço (FGTS) e outras Contribuições                                                                       BASE DE CÁLCULO = MÓDULO 1 +  SUBMÓDULO 2.1</t>
  </si>
  <si>
    <t>Encargos Previdenciários (GPS), Fundo de Garantia por Tempo de Serviço (FGTS) e outras Contribuições                                                                                          BASE DE CÁLCULO = MÓDULO 1 (Total da Remuneração das Verbas Salariais) +  SUBMÓDULO 2.1</t>
  </si>
  <si>
    <t>Subtotal do Módulo 1: Total da Remuneração das VERBAS SALARIAIS</t>
  </si>
  <si>
    <t>Subtotal do Módulo 1: Total da Remuneração das VERBAS INDENIZATÓRIAS</t>
  </si>
  <si>
    <r>
      <rPr>
        <b/>
        <sz val="10"/>
        <color rgb="FF000000"/>
        <rFont val="Calibri"/>
        <family val="2"/>
      </rPr>
      <t>Multa do FGTS sobre Aviso Prévio Indenizado</t>
    </r>
    <r>
      <rPr>
        <sz val="10"/>
        <color rgb="FF000000"/>
        <rFont val="Calibri"/>
        <family val="2"/>
        <charset val="1"/>
      </rPr>
      <t xml:space="preserve">  [40% + 8% x (Rem + 13º + Férias + 1/3Férias)] x 5%rotatividade</t>
    </r>
  </si>
  <si>
    <r>
      <rPr>
        <b/>
        <sz val="10"/>
        <color rgb="FF000000"/>
        <rFont val="Calibri"/>
        <family val="2"/>
      </rPr>
      <t>Multa FGTS sobre Aviso Prévio Trabalhado</t>
    </r>
    <r>
      <rPr>
        <sz val="10"/>
        <color rgb="FF000000"/>
        <rFont val="Calibri"/>
        <family val="2"/>
        <charset val="1"/>
      </rPr>
      <t xml:space="preserve">   [40% + 8% x (Rem + 13º + Férias + 1/3Férias)] x 100% empregados</t>
    </r>
  </si>
  <si>
    <t>Os itens que comtemplam o Módulo 4 se referem ao custo dos dias trabalhados pelo repositor/substituto quando o empregado alocado na prestação do serviço estiver ausente, conforme as previsões estabelecidas na legislação.</t>
  </si>
  <si>
    <t xml:space="preserve">BCCPA - Base de cálculo para o custo de Reposição do Profissional Ausente (substituto): Módulo 1 (Total da Remuneração das Verbas Salariais) + Módulo 2 + Módulo 3 </t>
  </si>
  <si>
    <t>Módulo 1  Verbas Salariais:</t>
  </si>
  <si>
    <t>Substituto na cobertuta de Intervalo para Repouso ou Alimentação</t>
  </si>
  <si>
    <t>CCT 2018/2020 e CCT 2019/2020</t>
  </si>
  <si>
    <t>Tabela do SIMPLES</t>
  </si>
  <si>
    <t>Tributo</t>
  </si>
  <si>
    <t>Alíquota</t>
  </si>
  <si>
    <t>CPP</t>
  </si>
  <si>
    <t>Regime de Tributação: (1)Real (2)Presumido (3 e 4)Simples Nacional</t>
  </si>
  <si>
    <t>Ano do Acordo, Convenção ou Sentença Normativa em Dissídio Coletivo</t>
  </si>
  <si>
    <r>
      <t xml:space="preserve">Tipo de serviço: Vigilância </t>
    </r>
    <r>
      <rPr>
        <sz val="10"/>
        <color rgb="FF000000"/>
        <rFont val="Calibri"/>
        <family val="2"/>
        <charset val="1"/>
      </rPr>
      <t>Armada e Desarmada</t>
    </r>
  </si>
  <si>
    <r>
      <t xml:space="preserve">Tipo de serviço: Vigilância </t>
    </r>
    <r>
      <rPr>
        <sz val="10"/>
        <color rgb="FF000000"/>
        <rFont val="Calibri"/>
        <family val="2"/>
        <charset val="1"/>
      </rPr>
      <t xml:space="preserve"> Armada e Desarmada</t>
    </r>
  </si>
  <si>
    <t>JORNADA DE TRABALHO</t>
  </si>
  <si>
    <r>
      <t>A jornada noturna é compreendida entre 22h da noite e 05h da manhã seguinte (considerando que a hora noturna corresponde a 52,5min) , com remuneração adicional de 20%, de acordo com  o Art.73 da CLT. Conforme Cláusula 29ª da CCT 2018/2020 devem ser pagas 8h de adicional noturno --- 60min-52,5min=7,5min --- (60/52,5x100=14,28571% a mais a cada hora de 60min = 1h por noite) --- 7h + 1h = AN de 20% sobre 8h por noite.</t>
    </r>
    <r>
      <rPr>
        <i/>
        <sz val="11"/>
        <color rgb="FF000000"/>
        <rFont val="Calibri"/>
        <family val="2"/>
      </rPr>
      <t xml:space="preserve"> Obs.: A reforma da CLT desconsiderou a prorrogação da jornada noturna (Art. 73º)</t>
    </r>
  </si>
  <si>
    <r>
      <t xml:space="preserve">Na jornada 12x36 a carga horária mensal é de 180h, e a CCT do RS autoriza o pagamento de HE somente quando exceder 190,67h de trabalho. A cada hora noturna de 60min, o vigilante trabalha 7,5min a mais (60min-52,5min=7,5min) - 60/52,5x100=14,28571% a mais a cada hora de 60min = </t>
    </r>
    <r>
      <rPr>
        <i/>
        <sz val="11"/>
        <color rgb="FF000000"/>
        <rFont val="Calibri"/>
        <family val="2"/>
      </rPr>
      <t>1HE por noite/15HE por mês</t>
    </r>
    <r>
      <rPr>
        <sz val="11"/>
        <color rgb="FF000000"/>
        <rFont val="Calibri"/>
        <family val="2"/>
        <charset val="1"/>
      </rPr>
      <t xml:space="preserve">. </t>
    </r>
    <r>
      <rPr>
        <i/>
        <sz val="11"/>
        <color rgb="FF000000"/>
        <rFont val="Calibri"/>
        <family val="2"/>
      </rPr>
      <t xml:space="preserve">Obs.: A reforma da CLT desconsiderou a prorrogação da jornada noturna (Art. 73º) </t>
    </r>
    <r>
      <rPr>
        <sz val="11"/>
        <color rgb="FF000000"/>
        <rFont val="Calibri"/>
        <family val="2"/>
        <charset val="1"/>
      </rPr>
      <t xml:space="preserve">                                    </t>
    </r>
  </si>
  <si>
    <t>De acordo com a Cláusula Décima Terceira da CCT 2019-2020 o tempo despreendido para a troca de uniforme será remunerado (5 minutos para colocar e 5 minutos para retirar) na proporção de 1/6 do valor da hora normal de trabalho, ou seja, os 10 minutos corresponderão a R$ 1,14 por dia de efetivo serviço, tendo natureza salarial.</t>
  </si>
  <si>
    <r>
      <rPr>
        <b/>
        <sz val="10"/>
        <color rgb="FF000000"/>
        <rFont val="Calibri"/>
        <family val="2"/>
        <scheme val="minor"/>
      </rPr>
      <t>Repouso Semanal Remunerado - RSR</t>
    </r>
    <r>
      <rPr>
        <sz val="10"/>
        <color rgb="FF000000"/>
        <rFont val="Calibri"/>
        <family val="2"/>
        <scheme val="minor"/>
      </rPr>
      <t xml:space="preserve"> - Cláusula 32ª da CCT 2018/2020 (adicional de troca de uniforme x 20%)</t>
    </r>
  </si>
  <si>
    <t>Pagamento de 20% sobre as variáveis, conforme Cláusula 32ª da CCT 2018/2020 (adicional noturno, adicional de hora noturna reduzida e adicional para troca de uniforme).</t>
  </si>
  <si>
    <r>
      <rPr>
        <b/>
        <sz val="10"/>
        <color rgb="FF000000"/>
        <rFont val="Calibri"/>
        <family val="2"/>
        <scheme val="minor"/>
      </rPr>
      <t>Repouso Semanal Remunerado - RSR</t>
    </r>
    <r>
      <rPr>
        <sz val="10"/>
        <color rgb="FF000000"/>
        <rFont val="Calibri"/>
        <family val="2"/>
        <scheme val="minor"/>
      </rPr>
      <t xml:space="preserve"> - Cláusula 32ª da CCT 2018/2020 (adicional noturno + adicional de hora noturna reduzida + adicional de troca de uniforme x 20%)</t>
    </r>
  </si>
  <si>
    <t>Adicional de Periculosidade (com natureza salarial) - instituído pela Lei 12.740/2012, qua alterou o Art. 193 da CLT considerando atividade penosa aquela que tiver exposição pemanente do trabalhador a roubo ou outra espécie de violência física nas atividades profissionais de segurança pessoal ou profissional, determinando também o desconto/compensação de outro adicional por ventura concedido por meio de CCT. Normatizado também pela Cláusula 30ª da CCT 2018/2020.</t>
  </si>
  <si>
    <t>Com a modificação trazida pela reforma trabalhista, pelo Art. 59-A da CLT não é mais devido o pagamento em dobro pelo trabalho realizado em feriados.</t>
  </si>
  <si>
    <t>BENEFÍCIOS ANUAIS, MENSAIS E DIÁRIOS</t>
  </si>
  <si>
    <t>COMPOSIÇÃO DA REMUNERAÇÃO</t>
  </si>
  <si>
    <t>Pagamento de auxílio alimentação em todos os dias do mês, devido a jornada de trabalho ocorrer de segunda a domingo.</t>
  </si>
  <si>
    <t xml:space="preserve">Cálculo do Vale Transporte para todos os dias do mês, uma vez que a jornada de trabalho se dá de segunda a domingo. </t>
  </si>
  <si>
    <t>TIPO DE SERVIÇO - ESCALA DE TRABALHO</t>
  </si>
  <si>
    <t>QUANTIDADE DE  POSTOS</t>
  </si>
  <si>
    <t>I</t>
  </si>
  <si>
    <t>II</t>
  </si>
  <si>
    <t>Posto de Vigilância Diurno Desarmado Jornada 12 x 36</t>
  </si>
  <si>
    <t>IDENTIFICAÇÃO DO SERVIÇO</t>
  </si>
  <si>
    <t>Tipo de Serviço</t>
  </si>
  <si>
    <t>Unidade de Medida</t>
  </si>
  <si>
    <t>Quantidade Total a Contratar</t>
  </si>
  <si>
    <t>Posto</t>
  </si>
  <si>
    <t>Valor Proposto por Unidade de Medida</t>
  </si>
  <si>
    <t>I - Posto Diurno Desarmado 12x36</t>
  </si>
  <si>
    <t>Valor Mensal do Serviço</t>
  </si>
  <si>
    <t>Número de Meses do Contrato</t>
  </si>
  <si>
    <t>1. Estou CIENTE e de ACORDO com as condições previstas no Termo de Referência.</t>
  </si>
  <si>
    <t>Dados da Empresa:</t>
  </si>
  <si>
    <t>Nota 14</t>
  </si>
  <si>
    <t>MÃO DE OBRA VINCULADA À EXECUÇÃO CONTRATUAL</t>
  </si>
  <si>
    <t>MÃO DE OBRA</t>
  </si>
  <si>
    <t>Dados complementares para composição dos custos referente à mão de obra</t>
  </si>
  <si>
    <t>Deverá ser elaborado um olanilha para cada tipo de serviço.</t>
  </si>
  <si>
    <t>A planilha será calculada considerando o valor mensal do posto.</t>
  </si>
  <si>
    <t>Deverá ser elaborado uma planilha para cada tipo de serviço.</t>
  </si>
  <si>
    <r>
      <rPr>
        <b/>
        <sz val="10"/>
        <color rgb="FF000000"/>
        <rFont val="Calibri"/>
        <family val="2"/>
        <scheme val="minor"/>
      </rPr>
      <t>13º (Décimo Terceiro) Salário</t>
    </r>
    <r>
      <rPr>
        <sz val="10"/>
        <color rgb="FF000000"/>
        <rFont val="Calibri"/>
        <family val="2"/>
        <scheme val="minor"/>
      </rPr>
      <t xml:space="preserve"> - Rem/12</t>
    </r>
  </si>
  <si>
    <t>Como a Planilha de Custos é calculada mensalmente, provisiona-se proporcionalmente 1/12 (um doze avos) dos valores referentes à gratificação natalina, férias e adicional de férias.</t>
  </si>
  <si>
    <t>Os percentuais dos encargos previdenciários, do FGTS e demais contribuições são aqueles estabelecidos pela legislação vigente.</t>
  </si>
  <si>
    <t>O SAT , a depender do grau de risco do serviço, irá variar entre 1% para risco leve, 2% para risco médio e 3% para risco grave.</t>
  </si>
  <si>
    <t xml:space="preserve">Descrição </t>
  </si>
  <si>
    <t xml:space="preserve">MÓDULO 4 - CUSTO DE REPOSIÇÃO DO PROFISSIONAL AUSENTE </t>
  </si>
  <si>
    <t xml:space="preserve">Total do Submódulo 4.2  </t>
  </si>
  <si>
    <t>O Módulo 1 refere-se ao valor mensal devido ao empregado pela prestação do serviço.</t>
  </si>
  <si>
    <t>.O empregado só irá receber o valor correspondente ao intervalo intrajornada se estiver trabalhando.</t>
  </si>
  <si>
    <t>PROVISÃO PARA RESCISÃO - TOTAL DO MÓDULO 3</t>
  </si>
  <si>
    <t>Módulo 2                     Sem  VA e VT:</t>
  </si>
  <si>
    <t>VALOR TOTAL MENSAL DO POSTO NOTURNO ARMADO 12x36</t>
  </si>
  <si>
    <t>VALOR MENSAL DO POSTO (R$)</t>
  </si>
  <si>
    <t>VALOR TOTAL DO SERVIÇO (R$)</t>
  </si>
  <si>
    <t>Conforme cláusula trigésima oitava e trigésima nona da CCT 2018-2020 no caso de falecimento de empregado por morte acidental ou invalidez permanente total decorrente de acidente de trabalho, os seus dependentes receberão o valor de um salário mensal do empregado a título de auxílio funeral, sendo aplicado o percentual de 0,52066% .</t>
  </si>
  <si>
    <r>
      <rPr>
        <b/>
        <sz val="10"/>
        <color rgb="FF000000"/>
        <rFont val="Calibri"/>
        <family val="2"/>
      </rPr>
      <t>Substituto na cobertura de Ausências Legais</t>
    </r>
    <r>
      <rPr>
        <sz val="10"/>
        <color rgb="FF000000"/>
        <rFont val="Calibri"/>
        <family val="2"/>
        <charset val="1"/>
      </rPr>
      <t xml:space="preserve">   [(BCCPA/30)x2,59dias]/12</t>
    </r>
  </si>
  <si>
    <r>
      <rPr>
        <b/>
        <sz val="10"/>
        <color rgb="FF000000"/>
        <rFont val="Calibri"/>
        <family val="2"/>
      </rPr>
      <t xml:space="preserve">Intervalo Intrajornada </t>
    </r>
    <r>
      <rPr>
        <sz val="10"/>
        <color rgb="FF000000"/>
        <rFont val="Calibri"/>
        <family val="2"/>
      </rPr>
      <t>- Cláusula 69ª da CCT 2019/2020 - [(HE s/peri x 0,5) x 15dias x 2vig.]</t>
    </r>
  </si>
  <si>
    <r>
      <rPr>
        <b/>
        <sz val="10"/>
        <color rgb="FF000000"/>
        <rFont val="Calibri"/>
        <family val="2"/>
      </rPr>
      <t xml:space="preserve">Auxílio Alimentação    </t>
    </r>
    <r>
      <rPr>
        <sz val="10"/>
        <color rgb="FF000000"/>
        <rFont val="Calibri"/>
        <family val="2"/>
      </rPr>
      <t xml:space="preserve"> [(30xVA)x(1-0,20)]</t>
    </r>
  </si>
  <si>
    <t>Calculado com base na cláusula trigésima nona da CCT 2018-2020, que no item a) define o pagamento de 26 vezes a remuneração atual do vigilante para cobertura por morte natural e invalidez permanente total , com aplicação de percentual de 0,0023% de ocorrência.</t>
  </si>
  <si>
    <t>Utilizado o percentual de 2% de mulheres que se afastam do serviço em virtude de licença maternidade.</t>
  </si>
  <si>
    <t>Foi utilizado como referência 01 mês de aviso prévio indenizado (o que poderá se alterado e considerado 03 dias a mais na prorrogação, conforme a Lei 12.506/2011, dependendo da análise do nº de ocorrências deste evento no período). Também foi tomado como base o percentual de 5% de rotatividade anual com esta forma de aviso prévio.</t>
  </si>
  <si>
    <t>Multa de 40% sobre Saldo da Conta Vinculada do FGTS para RCT s/Justa Causa, com Aviso Indenizado durante a vigência do Contrato de Prestação de Serviços.</t>
  </si>
  <si>
    <t xml:space="preserve">Foi utilizado o percentual de 100% de vigilantes demitidos ao final do contrato com aviso prévio trabalhado (não leva-se em consideração a Lei 15.506/2011, pois o aviso prévio trabalhado pode ser dado com até 90 dias de antecedência). </t>
  </si>
  <si>
    <t>Multa de 40% sobre Saldo da Conta Vinculada do FGTS para RCT s/Justa Causa, com Aviso Trabalhado durante a vigência do Contrato de Prestação de Serviços.</t>
  </si>
  <si>
    <t>Utilizada a alíquota média entre as pesquisas de preço realizadas.</t>
  </si>
  <si>
    <t xml:space="preserve">13º (décimo terceiro) Salário, Férias e Adicional de Férias </t>
  </si>
  <si>
    <r>
      <t>Aviso Prévio Indenizado</t>
    </r>
    <r>
      <rPr>
        <b/>
        <sz val="10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  <charset val="1"/>
      </rPr>
      <t xml:space="preserve"> [Rem/12 + 13º/12 + Férias/12 + (1/3 x Férias)/12] x (33/30=1) x 5%rotatividade</t>
    </r>
  </si>
  <si>
    <t>Aviso Prévio Trabalhado  [(Rem/33)x7]/12x100% empregados no final do contrato</t>
  </si>
  <si>
    <r>
      <rPr>
        <b/>
        <sz val="10"/>
        <color rgb="FF000000"/>
        <rFont val="Calibri"/>
        <family val="2"/>
      </rPr>
      <t xml:space="preserve">Aviso Prévio Indenizado  </t>
    </r>
    <r>
      <rPr>
        <sz val="10"/>
        <color rgb="FF000000"/>
        <rFont val="Calibri"/>
        <family val="2"/>
        <charset val="1"/>
      </rPr>
      <t xml:space="preserve"> [Rem/12 + 13º/12 + Férias/12 + (1/3 x Férias)/12] x (33/30=1) x 5%rotatividade</t>
    </r>
  </si>
  <si>
    <r>
      <rPr>
        <b/>
        <sz val="10"/>
        <color rgb="FF000000"/>
        <rFont val="Calibri"/>
        <family val="2"/>
      </rPr>
      <t>Aviso Prévio Trabalhado</t>
    </r>
    <r>
      <rPr>
        <sz val="10"/>
        <color rgb="FF000000"/>
        <rFont val="Calibri"/>
        <family val="2"/>
        <charset val="1"/>
      </rPr>
      <t xml:space="preserve">  [(Rem/33)x7]/12x100% empregados no final do contrato</t>
    </r>
  </si>
  <si>
    <r>
      <t xml:space="preserve">PLANILHA DA ADMINISTRAÇÃO - IFFAR </t>
    </r>
    <r>
      <rPr>
        <b/>
        <i/>
        <sz val="10"/>
        <color rgb="FFFF0000"/>
        <rFont val="Calibri"/>
        <family val="2"/>
      </rPr>
      <t>CAMPUS</t>
    </r>
    <r>
      <rPr>
        <b/>
        <sz val="10"/>
        <color rgb="FFFF0000"/>
        <rFont val="Calibri"/>
        <family val="2"/>
        <charset val="1"/>
      </rPr>
      <t xml:space="preserve"> ALEGRETE</t>
    </r>
  </si>
  <si>
    <t>Alegrete/RS</t>
  </si>
  <si>
    <t>Posto de Vigilância Noturno Desarmado Jornada 12 x 36</t>
  </si>
  <si>
    <t>Salário Normativo da Categoria Profissional (Jornada de Trabalho de 220 hs)</t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</si>
  <si>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- Cláusula 3ª da CCT 2019/2020 (valor para 2 vigilantes = 1 posto) - Jornada de Trabalho 12x36 (180hs semanais)</t>
    </r>
  </si>
  <si>
    <t>Módulo 1          Verbas Salariais:</t>
  </si>
  <si>
    <t>Os itens que contemplam o Módulo 4 se referem ao custo dos dias trabalhados pelo repositor/substituto quando o empregado alocado na prestação do serviço estiver ausente, conforme as previsões estabelecidas na legislação.</t>
  </si>
  <si>
    <t>Jornada de Trabalho 12x36 (12h de trabalho por 36h de descanso), totalizando 180hs semanais</t>
  </si>
  <si>
    <t>Conforme consta no Art. 59-A da CLT atualizada, Anexo VI-A da IN SEGES nº 05/2017 e alterações posteriores,  e também § 3º da Cláusula 67ª da CCT 2018/2020.</t>
  </si>
  <si>
    <r>
      <t xml:space="preserve">Corresponde ao pagamento de substituto do vigilante durante a concessão do intervalo para repouso e alimentação, conforme determinado no </t>
    </r>
    <r>
      <rPr>
        <i/>
        <sz val="11"/>
        <color indexed="8"/>
        <rFont val="Calibri"/>
        <family val="2"/>
      </rPr>
      <t>caput</t>
    </r>
    <r>
      <rPr>
        <sz val="11"/>
        <color rgb="FF000000"/>
        <rFont val="Calibri"/>
        <family val="2"/>
        <charset val="1"/>
      </rPr>
      <t xml:space="preserve"> do Art. 71 da CLT - Consolidação das Leis Trabalhistas. Obs.: Optou-se pela não inclusão da rendição em ambos os postos de trabalho (diurno e noturno).</t>
    </r>
  </si>
  <si>
    <r>
      <t xml:space="preserve">Amparado no § 5º da cláusula 69ª da CCT 2019-2020, por questões de segurança quanto a pandemia do Covid-19, o intervalo nas escalas dirnas e noturnas será remunerado conforme Art. 71 § 4º da CCT, ou seja, com um acréscimo de no mínimo 50% sobre o valor da remuneração da hora normal de trabalho. Foi considerado a indenização de 30min para o intervalo não usufruído, conforme Cláusula 69ª da CCT 2018/2020. </t>
    </r>
    <r>
      <rPr>
        <i/>
        <sz val="11"/>
        <color rgb="FF000000"/>
        <rFont val="Calibri"/>
        <family val="2"/>
      </rPr>
      <t>Obs.: Com a reforma da CLT o Intervalo Intrajornada agora tem natureza indenizatória e não mais salarial.</t>
    </r>
  </si>
  <si>
    <t xml:space="preserve">  Auxílio Transporte</t>
  </si>
  <si>
    <t>Vigilância Desarmada Diurna - Jornada 12 x 36 de segunda-feira a domingo</t>
  </si>
  <si>
    <t>kit</t>
  </si>
  <si>
    <t>Rádio de Comunicação + Bateria reserva  Carregador</t>
  </si>
  <si>
    <t>II - Posto Noturno Desarmado 12x36</t>
  </si>
  <si>
    <t>VIGILÂNCIA DESARMADA DIURNA 12x36 - Segunda-feira à Domingo</t>
  </si>
  <si>
    <t>VIGILÂNCIA DESARMADA NOTURNA 12x36 - Segunda-feira à Domingo</t>
  </si>
  <si>
    <t>Vigilância Desarmada Noturna - Jornada 12 x 36 de segunda-feira a domingo</t>
  </si>
  <si>
    <t>INSTRUÇÃO NORMATIVA SEGES Nº 05, de 26 de maio de 2017 atualizada</t>
  </si>
  <si>
    <t>CONVENÇÃO COLETIVA DE TRABALHO DOS VIGILANTES DO RIO GRANDE DO SUL  2018-2020 - Cláusulas Sociais</t>
  </si>
  <si>
    <t>CONVENÇÃO COLETIVA DE TRABALHO DOS VIGILANTES DO RIO GRANDE DO SUL  2019-2020 - Cláusula Salarial</t>
  </si>
  <si>
    <t>CONVENÇÃO COLETIVA DE TRABALHO DOS VIGILANTES DO RIO GRANDE DO SUL  2019-2020 - Cláusulas Econômicas</t>
  </si>
  <si>
    <t>CADERNO TÉCNICO DE VIGILÂNCIA DO RS 2019</t>
  </si>
  <si>
    <t>LEI COMPLEMENTAR Nº 63/2017 - MUNICÍPIO DE ALEGRETE/RS</t>
  </si>
  <si>
    <t>DECRETO-LEI Nº 5.452/1943 - CLT - CONSOLIDAÇÃO DAS LEIS DO TRABALHO e alterações posteriores</t>
  </si>
  <si>
    <t>TRANSPORTE CONFORME ESTAÇÃO RODOVIÁRIA DE ALEGRETE/RS - www.rodoviarialegrete.com.br</t>
  </si>
  <si>
    <t>Obrigatória a cotação de 8,33% sobre o valor do Módulo 1 - Composição da Remuneração, conforme Anexo XII da IN SEGES nº 05/2017 atualizada, em virtude da utilização da Conta Vinculada.</t>
  </si>
  <si>
    <t>LEI Nº 2.506, de 11 de outubro de 2011</t>
  </si>
  <si>
    <t>Conforme estatística apresentada pelo Caderno Técnico do RS 2019 (pág. 3), em média os profissionais se afastam do trabalho por meio de ausências legais 2,59 dias ao ano.</t>
  </si>
  <si>
    <t>Alíquota de ISS conforme Lei Municipal</t>
  </si>
  <si>
    <t>23242.002232/2020-15</t>
  </si>
  <si>
    <t>02/2021</t>
  </si>
  <si>
    <t>10.662.072/0004-09</t>
  </si>
  <si>
    <t>Valor Unitário do Serviço
(Valor Mensal do Posto x nº Meses do Contrato)</t>
  </si>
  <si>
    <t>ANEXO III - QUADROS DEMONSTRATIVOS</t>
  </si>
  <si>
    <t>I - QUADRO RESUMO DO VALOR MENSAL DOS SERVIÇOS</t>
  </si>
  <si>
    <t>II - QUADRO DEMONSTRATIVO - VALOR GLOBAL DA PROPOSTA</t>
  </si>
  <si>
    <t>Valor Total dos Serviços (R$)
(Valor Unitário x nº de Postos)</t>
  </si>
  <si>
    <t>Valor Global da Proposta 
(Valor Mensal do Serviço x nº de meses do contrato x nº de postos por item)</t>
  </si>
  <si>
    <t>VALOR MENSAL DOS SERVIÇOS (I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</si>
</sst>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dddd&quot;, &quot;mmmm\ dd&quot;, &quot;yyyy"/>
    <numFmt numFmtId="167" formatCode="_(* #,##0.00_);_(* \(#,##0.00\);_(* \-??_);_(@_)"/>
    <numFmt numFmtId="168" formatCode="&quot;R$ &quot;#,##0.00_);&quot;(R$ &quot;#,##0.00\)"/>
    <numFmt numFmtId="169" formatCode="[$-416]General"/>
    <numFmt numFmtId="170" formatCode="[$-416]0%"/>
    <numFmt numFmtId="171" formatCode="#,##0.00&quot; &quot;;&quot; (&quot;#,##0.00&quot;)&quot;;&quot; -&quot;#&quot; &quot;;@&quot; &quot;"/>
    <numFmt numFmtId="172" formatCode="[$R$-416]&quot; &quot;#,##0.00;[Red]&quot;-&quot;[$R$-416]&quot; &quot;#,##0.00"/>
    <numFmt numFmtId="173" formatCode="&quot;R$&quot;\ #,##0.00"/>
    <numFmt numFmtId="174" formatCode="&quot;R$&quot;#,##0.00"/>
    <numFmt numFmtId="175" formatCode="_(&quot;R$ &quot;* #,##0.00_);_(&quot;R$ &quot;* \(#,##0.00\);_(&quot;R$ &quot;* \-??_);_(@_)"/>
  </numFmts>
  <fonts count="69">
    <font>
      <sz val="11"/>
      <color rgb="FF000000"/>
      <name val="Calibri"/>
      <family val="2"/>
      <charset val="1"/>
    </font>
    <font>
      <b/>
      <sz val="8"/>
      <color rgb="FFFF0000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C00000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Calibri"/>
      <family val="2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theme="0"/>
      <name val="Calibri"/>
      <family val="2"/>
      <charset val="1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"/>
    </font>
    <font>
      <i/>
      <sz val="10"/>
      <name val="Calibri"/>
      <family val="2"/>
    </font>
    <font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name val="Calibri"/>
      <family val="2"/>
    </font>
    <font>
      <b/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i/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.5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81"/>
      <name val="Segoe UI"/>
      <family val="2"/>
    </font>
    <font>
      <b/>
      <i/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rgb="FF808080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6" tint="0.79998168889431442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7">
    <xf numFmtId="0" fontId="0" fillId="0" borderId="0"/>
    <xf numFmtId="167" fontId="2" fillId="0" borderId="0" applyBorder="0" applyProtection="0"/>
    <xf numFmtId="0" fontId="2" fillId="0" borderId="0" applyBorder="0" applyProtection="0"/>
    <xf numFmtId="9" fontId="2" fillId="0" borderId="0" applyBorder="0" applyProtection="0"/>
    <xf numFmtId="0" fontId="3" fillId="0" borderId="0"/>
    <xf numFmtId="0" fontId="12" fillId="0" borderId="0"/>
    <xf numFmtId="171" fontId="8" fillId="0" borderId="0" applyBorder="0" applyProtection="0"/>
    <xf numFmtId="169" fontId="8" fillId="0" borderId="0" applyBorder="0" applyProtection="0"/>
    <xf numFmtId="169" fontId="8" fillId="0" borderId="0" applyBorder="0" applyProtection="0"/>
    <xf numFmtId="170" fontId="8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169" fontId="8" fillId="0" borderId="0" applyBorder="0" applyProtection="0"/>
    <xf numFmtId="0" fontId="14" fillId="0" borderId="0" applyNumberFormat="0" applyBorder="0" applyProtection="0"/>
    <xf numFmtId="172" fontId="14" fillId="0" borderId="0" applyBorder="0" applyProtection="0"/>
    <xf numFmtId="0" fontId="3" fillId="0" borderId="0"/>
    <xf numFmtId="22" fontId="3" fillId="0" borderId="0" applyFill="0" applyBorder="0" applyAlignment="0" applyProtection="0"/>
  </cellStyleXfs>
  <cellXfs count="473">
    <xf numFmtId="0" fontId="0" fillId="0" borderId="0" xfId="0"/>
    <xf numFmtId="0" fontId="15" fillId="0" borderId="0" xfId="0" applyFont="1"/>
    <xf numFmtId="0" fontId="15" fillId="0" borderId="1" xfId="0" applyFont="1" applyBorder="1"/>
    <xf numFmtId="0" fontId="19" fillId="0" borderId="0" xfId="0" applyFont="1"/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0" fontId="19" fillId="0" borderId="0" xfId="3" applyNumberFormat="1" applyFont="1" applyBorder="1" applyAlignment="1" applyProtection="1">
      <protection locked="0"/>
    </xf>
    <xf numFmtId="0" fontId="19" fillId="0" borderId="0" xfId="0" applyFont="1" applyProtection="1">
      <protection locked="0"/>
    </xf>
    <xf numFmtId="8" fontId="19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0" fontId="29" fillId="0" borderId="0" xfId="0" applyFont="1"/>
    <xf numFmtId="0" fontId="29" fillId="0" borderId="0" xfId="0" applyFont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</xf>
    <xf numFmtId="0" fontId="19" fillId="0" borderId="0" xfId="0" applyFont="1" applyFill="1" applyBorder="1"/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43" fontId="31" fillId="0" borderId="0" xfId="0" applyNumberFormat="1" applyFont="1" applyAlignment="1">
      <alignment vertical="center"/>
    </xf>
    <xf numFmtId="43" fontId="31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/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Fill="1"/>
    <xf numFmtId="168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Fill="1"/>
    <xf numFmtId="0" fontId="3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/>
    </xf>
    <xf numFmtId="0" fontId="39" fillId="0" borderId="7" xfId="0" applyFont="1" applyBorder="1" applyAlignment="1" applyProtection="1">
      <alignment horizontal="center" wrapText="1"/>
    </xf>
    <xf numFmtId="168" fontId="20" fillId="5" borderId="7" xfId="0" applyNumberFormat="1" applyFont="1" applyFill="1" applyBorder="1" applyAlignment="1" applyProtection="1">
      <alignment vertical="center"/>
    </xf>
    <xf numFmtId="0" fontId="20" fillId="9" borderId="7" xfId="0" applyFont="1" applyFill="1" applyBorder="1" applyAlignment="1" applyProtection="1">
      <alignment vertical="center"/>
    </xf>
    <xf numFmtId="0" fontId="20" fillId="14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7" fillId="15" borderId="7" xfId="0" applyFont="1" applyFill="1" applyBorder="1" applyAlignment="1" applyProtection="1">
      <alignment horizontal="center" vertical="center"/>
      <protection locked="0"/>
    </xf>
    <xf numFmtId="10" fontId="19" fillId="0" borderId="0" xfId="0" applyNumberFormat="1" applyFont="1" applyFill="1" applyBorder="1" applyProtection="1">
      <protection locked="0"/>
    </xf>
    <xf numFmtId="2" fontId="27" fillId="0" borderId="7" xfId="0" applyNumberFormat="1" applyFont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/>
    </xf>
    <xf numFmtId="44" fontId="33" fillId="0" borderId="7" xfId="0" applyNumberFormat="1" applyFont="1" applyBorder="1" applyAlignment="1" applyProtection="1">
      <alignment vertical="center"/>
      <protection locked="0"/>
    </xf>
    <xf numFmtId="44" fontId="20" fillId="16" borderId="7" xfId="0" applyNumberFormat="1" applyFont="1" applyFill="1" applyBorder="1" applyAlignment="1" applyProtection="1">
      <alignment horizontal="distributed" vertical="center"/>
    </xf>
    <xf numFmtId="165" fontId="5" fillId="2" borderId="7" xfId="2" applyNumberFormat="1" applyFont="1" applyFill="1" applyBorder="1" applyProtection="1"/>
    <xf numFmtId="165" fontId="5" fillId="6" borderId="7" xfId="2" applyNumberFormat="1" applyFont="1" applyFill="1" applyBorder="1" applyProtection="1"/>
    <xf numFmtId="168" fontId="6" fillId="0" borderId="7" xfId="0" applyNumberFormat="1" applyFont="1" applyFill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/>
    </xf>
    <xf numFmtId="165" fontId="6" fillId="15" borderId="7" xfId="0" applyNumberFormat="1" applyFont="1" applyFill="1" applyBorder="1" applyAlignment="1" applyProtection="1">
      <alignment horizontal="center" vertical="center"/>
    </xf>
    <xf numFmtId="165" fontId="6" fillId="2" borderId="7" xfId="0" applyNumberFormat="1" applyFont="1" applyFill="1" applyBorder="1" applyAlignment="1" applyProtection="1">
      <alignment horizontal="center" vertical="center"/>
    </xf>
    <xf numFmtId="0" fontId="20" fillId="13" borderId="7" xfId="0" applyFont="1" applyFill="1" applyBorder="1" applyAlignment="1" applyProtection="1">
      <alignment horizontal="center" vertical="center"/>
    </xf>
    <xf numFmtId="165" fontId="20" fillId="15" borderId="7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>
      <alignment horizontal="center"/>
    </xf>
    <xf numFmtId="44" fontId="26" fillId="2" borderId="7" xfId="0" applyNumberFormat="1" applyFont="1" applyFill="1" applyBorder="1" applyAlignment="1">
      <alignment horizontal="center"/>
    </xf>
    <xf numFmtId="44" fontId="26" fillId="6" borderId="7" xfId="0" applyNumberFormat="1" applyFont="1" applyFill="1" applyBorder="1" applyProtection="1"/>
    <xf numFmtId="0" fontId="28" fillId="0" borderId="7" xfId="0" applyFont="1" applyBorder="1" applyAlignment="1" applyProtection="1">
      <alignment horizontal="center"/>
    </xf>
    <xf numFmtId="1" fontId="10" fillId="0" borderId="7" xfId="15" applyNumberFormat="1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horizontal="center" vertical="center"/>
      <protection locked="0"/>
    </xf>
    <xf numFmtId="1" fontId="10" fillId="0" borderId="7" xfId="15" applyNumberFormat="1" applyFont="1" applyBorder="1" applyAlignment="1" applyProtection="1">
      <alignment horizontal="center" vertical="center"/>
    </xf>
    <xf numFmtId="0" fontId="10" fillId="0" borderId="7" xfId="15" applyNumberFormat="1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horizontal="center" vertical="center"/>
    </xf>
    <xf numFmtId="0" fontId="10" fillId="0" borderId="7" xfId="15" applyFont="1" applyFill="1" applyBorder="1" applyAlignment="1" applyProtection="1">
      <alignment horizontal="center" vertical="center"/>
    </xf>
    <xf numFmtId="175" fontId="10" fillId="0" borderId="7" xfId="16" applyNumberFormat="1" applyFont="1" applyFill="1" applyBorder="1" applyAlignment="1" applyProtection="1">
      <alignment vertical="center"/>
      <protection locked="0"/>
    </xf>
    <xf numFmtId="175" fontId="11" fillId="18" borderId="7" xfId="16" applyNumberFormat="1" applyFont="1" applyFill="1" applyBorder="1" applyAlignment="1" applyProtection="1">
      <alignment horizontal="center" vertical="center"/>
    </xf>
    <xf numFmtId="175" fontId="11" fillId="19" borderId="7" xfId="16" applyNumberFormat="1" applyFont="1" applyFill="1" applyBorder="1" applyAlignment="1" applyProtection="1">
      <alignment horizontal="center" vertical="center"/>
    </xf>
    <xf numFmtId="1" fontId="18" fillId="0" borderId="7" xfId="15" applyNumberFormat="1" applyFont="1" applyFill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protection locked="0"/>
    </xf>
    <xf numFmtId="1" fontId="18" fillId="0" borderId="7" xfId="15" applyNumberFormat="1" applyFont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alignment horizontal="center" vertical="center"/>
    </xf>
    <xf numFmtId="175" fontId="18" fillId="0" borderId="7" xfId="16" applyNumberFormat="1" applyFont="1" applyFill="1" applyBorder="1" applyAlignment="1" applyProtection="1">
      <alignment horizontal="center" vertical="center"/>
      <protection locked="0"/>
    </xf>
    <xf numFmtId="175" fontId="18" fillId="0" borderId="7" xfId="16" applyNumberFormat="1" applyFont="1" applyFill="1" applyBorder="1" applyAlignment="1" applyProtection="1">
      <alignment vertical="center"/>
      <protection locked="0"/>
    </xf>
    <xf numFmtId="165" fontId="2" fillId="0" borderId="7" xfId="2" applyNumberFormat="1" applyBorder="1" applyProtection="1"/>
    <xf numFmtId="0" fontId="38" fillId="0" borderId="7" xfId="0" applyFont="1" applyFill="1" applyBorder="1" applyAlignment="1">
      <alignment horizontal="center" wrapTex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0" fontId="38" fillId="0" borderId="7" xfId="15" applyFont="1" applyFill="1" applyBorder="1" applyAlignment="1" applyProtection="1">
      <alignment horizontal="center" vertical="center" wrapText="1"/>
    </xf>
    <xf numFmtId="0" fontId="38" fillId="0" borderId="7" xfId="15" applyFont="1" applyFill="1" applyBorder="1" applyAlignment="1" applyProtection="1">
      <alignment horizontal="center" vertical="center"/>
    </xf>
    <xf numFmtId="0" fontId="38" fillId="0" borderId="7" xfId="15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26" fillId="14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44" fontId="31" fillId="0" borderId="7" xfId="0" applyNumberFormat="1" applyFont="1" applyFill="1" applyBorder="1" applyAlignment="1" applyProtection="1">
      <alignment vertical="center"/>
    </xf>
    <xf numFmtId="0" fontId="26" fillId="14" borderId="7" xfId="0" applyFont="1" applyFill="1" applyBorder="1" applyAlignment="1" applyProtection="1">
      <alignment horizontal="center" vertical="center"/>
    </xf>
    <xf numFmtId="44" fontId="26" fillId="2" borderId="7" xfId="0" applyNumberFormat="1" applyFont="1" applyFill="1" applyBorder="1" applyAlignment="1">
      <alignment horizontal="center" vertical="center"/>
    </xf>
    <xf numFmtId="0" fontId="26" fillId="15" borderId="7" xfId="0" applyFont="1" applyFill="1" applyBorder="1" applyAlignment="1" applyProtection="1">
      <alignment horizontal="center" vertical="center"/>
    </xf>
    <xf numFmtId="10" fontId="25" fillId="15" borderId="7" xfId="0" applyNumberFormat="1" applyFont="1" applyFill="1" applyBorder="1" applyAlignment="1">
      <alignment horizontal="center" vertical="center"/>
    </xf>
    <xf numFmtId="44" fontId="31" fillId="0" borderId="7" xfId="0" applyNumberFormat="1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vertical="center"/>
    </xf>
    <xf numFmtId="10" fontId="11" fillId="0" borderId="7" xfId="3" applyNumberFormat="1" applyFont="1" applyBorder="1" applyAlignment="1">
      <alignment horizontal="center" vertical="center"/>
    </xf>
    <xf numFmtId="165" fontId="26" fillId="15" borderId="7" xfId="0" applyNumberFormat="1" applyFont="1" applyFill="1" applyBorder="1" applyAlignment="1">
      <alignment vertical="center"/>
    </xf>
    <xf numFmtId="165" fontId="26" fillId="6" borderId="7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center"/>
    </xf>
    <xf numFmtId="44" fontId="26" fillId="15" borderId="7" xfId="0" applyNumberFormat="1" applyFont="1" applyFill="1" applyBorder="1" applyAlignment="1" applyProtection="1">
      <alignment horizontal="center" vertical="center"/>
    </xf>
    <xf numFmtId="4" fontId="7" fillId="6" borderId="7" xfId="0" applyNumberFormat="1" applyFont="1" applyFill="1" applyBorder="1" applyAlignment="1" applyProtection="1">
      <alignment horizontal="right" vertical="center"/>
    </xf>
    <xf numFmtId="168" fontId="27" fillId="0" borderId="7" xfId="0" applyNumberFormat="1" applyFont="1" applyFill="1" applyBorder="1" applyAlignment="1" applyProtection="1">
      <alignment horizontal="distributed" vertical="distributed" wrapText="1"/>
      <protection locked="0"/>
    </xf>
    <xf numFmtId="44" fontId="19" fillId="0" borderId="7" xfId="0" applyNumberFormat="1" applyFont="1" applyFill="1" applyBorder="1" applyAlignment="1" applyProtection="1">
      <alignment horizontal="right" vertical="center"/>
    </xf>
    <xf numFmtId="44" fontId="38" fillId="0" borderId="7" xfId="0" applyNumberFormat="1" applyFont="1" applyFill="1" applyBorder="1" applyAlignment="1" applyProtection="1">
      <alignment horizontal="right" vertical="center"/>
    </xf>
    <xf numFmtId="44" fontId="31" fillId="0" borderId="7" xfId="0" applyNumberFormat="1" applyFont="1" applyFill="1" applyBorder="1" applyAlignment="1"/>
    <xf numFmtId="44" fontId="31" fillId="0" borderId="7" xfId="0" applyNumberFormat="1" applyFont="1" applyFill="1" applyBorder="1" applyAlignment="1" applyProtection="1">
      <alignment horizontal="right" vertical="center"/>
    </xf>
    <xf numFmtId="44" fontId="19" fillId="0" borderId="7" xfId="0" applyNumberFormat="1" applyFont="1" applyFill="1" applyBorder="1" applyAlignment="1">
      <alignment vertical="center"/>
    </xf>
    <xf numFmtId="0" fontId="26" fillId="0" borderId="7" xfId="0" applyFont="1" applyBorder="1" applyAlignment="1" applyProtection="1">
      <alignment horizontal="center" wrapText="1"/>
    </xf>
    <xf numFmtId="168" fontId="26" fillId="2" borderId="7" xfId="0" applyNumberFormat="1" applyFont="1" applyFill="1" applyBorder="1" applyAlignment="1" applyProtection="1">
      <alignment vertical="center"/>
    </xf>
    <xf numFmtId="168" fontId="31" fillId="0" borderId="7" xfId="0" applyNumberFormat="1" applyFont="1" applyFill="1" applyBorder="1" applyAlignment="1" applyProtection="1">
      <alignment vertical="center"/>
    </xf>
    <xf numFmtId="44" fontId="33" fillId="0" borderId="7" xfId="0" applyNumberFormat="1" applyFont="1" applyFill="1" applyBorder="1" applyAlignment="1" applyProtection="1">
      <alignment vertical="center"/>
      <protection locked="0"/>
    </xf>
    <xf numFmtId="0" fontId="11" fillId="15" borderId="7" xfId="0" applyFont="1" applyFill="1" applyBorder="1" applyAlignment="1" applyProtection="1">
      <alignment horizontal="center" vertical="center"/>
      <protection locked="0"/>
    </xf>
    <xf numFmtId="10" fontId="11" fillId="0" borderId="7" xfId="3" applyNumberFormat="1" applyFont="1" applyBorder="1" applyAlignment="1" applyProtection="1">
      <alignment vertical="center"/>
      <protection locked="0"/>
    </xf>
    <xf numFmtId="0" fontId="29" fillId="0" borderId="0" xfId="0" applyFont="1" applyFill="1"/>
    <xf numFmtId="0" fontId="27" fillId="0" borderId="0" xfId="0" applyFont="1" applyFill="1"/>
    <xf numFmtId="0" fontId="10" fillId="0" borderId="7" xfId="0" applyFont="1" applyFill="1" applyBorder="1" applyAlignment="1" applyProtection="1">
      <alignment horizontal="right" wrapText="1"/>
    </xf>
    <xf numFmtId="164" fontId="38" fillId="0" borderId="7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44" fillId="4" borderId="7" xfId="0" applyFont="1" applyFill="1" applyBorder="1" applyAlignment="1" applyProtection="1">
      <alignment horizontal="center" vertical="center"/>
    </xf>
    <xf numFmtId="0" fontId="47" fillId="4" borderId="7" xfId="0" applyFont="1" applyFill="1" applyBorder="1" applyAlignment="1" applyProtection="1">
      <alignment horizontal="center" vertical="center"/>
    </xf>
    <xf numFmtId="0" fontId="48" fillId="4" borderId="7" xfId="0" applyFont="1" applyFill="1" applyBorder="1" applyAlignment="1" applyProtection="1">
      <alignment horizontal="center" vertical="center" wrapText="1"/>
    </xf>
    <xf numFmtId="0" fontId="34" fillId="4" borderId="7" xfId="0" applyFont="1" applyFill="1" applyBorder="1" applyAlignment="1" applyProtection="1">
      <alignment horizontal="center"/>
    </xf>
    <xf numFmtId="0" fontId="45" fillId="4" borderId="7" xfId="0" applyFont="1" applyFill="1" applyBorder="1" applyAlignment="1" applyProtection="1">
      <alignment horizontal="center" vertical="center"/>
    </xf>
    <xf numFmtId="0" fontId="34" fillId="4" borderId="7" xfId="0" applyFont="1" applyFill="1" applyBorder="1" applyAlignment="1" applyProtection="1">
      <alignment horizontal="center" vertical="center"/>
    </xf>
    <xf numFmtId="0" fontId="47" fillId="4" borderId="7" xfId="0" applyFont="1" applyFill="1" applyBorder="1" applyAlignment="1" applyProtection="1">
      <alignment horizontal="center" vertical="center" wrapText="1"/>
    </xf>
    <xf numFmtId="0" fontId="44" fillId="4" borderId="7" xfId="0" applyFont="1" applyFill="1" applyBorder="1" applyAlignment="1" applyProtection="1">
      <alignment horizontal="center"/>
    </xf>
    <xf numFmtId="0" fontId="20" fillId="0" borderId="7" xfId="0" applyFont="1" applyBorder="1" applyProtection="1"/>
    <xf numFmtId="0" fontId="20" fillId="12" borderId="7" xfId="0" applyFont="1" applyFill="1" applyBorder="1" applyAlignment="1" applyProtection="1">
      <alignment horizontal="right"/>
    </xf>
    <xf numFmtId="1" fontId="38" fillId="0" borderId="7" xfId="0" applyNumberFormat="1" applyFont="1" applyFill="1" applyBorder="1" applyAlignment="1" applyProtection="1">
      <alignment horizontal="right" vertical="center"/>
    </xf>
    <xf numFmtId="0" fontId="20" fillId="17" borderId="7" xfId="0" applyFont="1" applyFill="1" applyBorder="1" applyAlignment="1" applyProtection="1">
      <alignment vertical="center"/>
    </xf>
    <xf numFmtId="0" fontId="60" fillId="0" borderId="6" xfId="0" applyFont="1" applyBorder="1" applyAlignment="1">
      <alignment horizontal="center" vertical="center" wrapText="1"/>
    </xf>
    <xf numFmtId="173" fontId="60" fillId="15" borderId="7" xfId="2" applyNumberFormat="1" applyFont="1" applyFill="1" applyBorder="1" applyAlignment="1">
      <alignment horizontal="center" vertical="center"/>
    </xf>
    <xf numFmtId="173" fontId="61" fillId="0" borderId="7" xfId="2" applyNumberFormat="1" applyFont="1" applyBorder="1" applyAlignment="1">
      <alignment vertical="center"/>
    </xf>
    <xf numFmtId="173" fontId="60" fillId="15" borderId="7" xfId="2" applyNumberFormat="1" applyFont="1" applyFill="1" applyBorder="1" applyAlignment="1">
      <alignment horizontal="right" vertical="center"/>
    </xf>
    <xf numFmtId="1" fontId="61" fillId="0" borderId="7" xfId="2" applyNumberFormat="1" applyFont="1" applyBorder="1" applyAlignment="1">
      <alignment vertical="center"/>
    </xf>
    <xf numFmtId="173" fontId="60" fillId="15" borderId="7" xfId="2" applyNumberFormat="1" applyFont="1" applyFill="1" applyBorder="1" applyAlignment="1">
      <alignment vertical="center"/>
    </xf>
    <xf numFmtId="0" fontId="67" fillId="0" borderId="0" xfId="0" applyFont="1" applyBorder="1" applyAlignment="1">
      <alignment horizontal="center" vertical="center" wrapText="1"/>
    </xf>
    <xf numFmtId="173" fontId="27" fillId="0" borderId="0" xfId="2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1" fillId="0" borderId="0" xfId="0" applyFont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165" fontId="2" fillId="0" borderId="7" xfId="2" applyNumberFormat="1" applyBorder="1" applyAlignment="1" applyProtection="1">
      <alignment vertical="center"/>
    </xf>
    <xf numFmtId="168" fontId="20" fillId="0" borderId="7" xfId="0" applyNumberFormat="1" applyFont="1" applyFill="1" applyBorder="1" applyAlignment="1" applyProtection="1">
      <alignment vertical="center"/>
    </xf>
    <xf numFmtId="173" fontId="26" fillId="2" borderId="7" xfId="0" applyNumberFormat="1" applyFont="1" applyFill="1" applyBorder="1" applyAlignment="1" applyProtection="1">
      <alignment vertical="center"/>
    </xf>
    <xf numFmtId="0" fontId="38" fillId="0" borderId="7" xfId="15" applyFont="1" applyBorder="1" applyAlignment="1">
      <alignment horizontal="center" vertical="center"/>
    </xf>
    <xf numFmtId="1" fontId="18" fillId="0" borderId="7" xfId="15" applyNumberFormat="1" applyFont="1" applyBorder="1" applyAlignment="1">
      <alignment horizontal="center" vertical="center"/>
    </xf>
    <xf numFmtId="10" fontId="25" fillId="23" borderId="7" xfId="0" applyNumberFormat="1" applyFont="1" applyFill="1" applyBorder="1" applyAlignment="1">
      <alignment horizontal="center" vertical="center"/>
    </xf>
    <xf numFmtId="10" fontId="11" fillId="23" borderId="7" xfId="3" applyNumberFormat="1" applyFont="1" applyFill="1" applyBorder="1" applyAlignment="1">
      <alignment horizontal="center" vertical="center"/>
    </xf>
    <xf numFmtId="10" fontId="25" fillId="24" borderId="7" xfId="0" applyNumberFormat="1" applyFont="1" applyFill="1" applyBorder="1" applyAlignment="1">
      <alignment horizontal="center" vertical="center"/>
    </xf>
    <xf numFmtId="10" fontId="11" fillId="24" borderId="7" xfId="3" applyNumberFormat="1" applyFont="1" applyFill="1" applyBorder="1" applyAlignment="1">
      <alignment horizontal="center" vertical="center"/>
    </xf>
    <xf numFmtId="0" fontId="10" fillId="0" borderId="7" xfId="15" applyFont="1" applyFill="1" applyBorder="1" applyAlignment="1" applyProtection="1">
      <alignment horizontal="justify" vertical="center" wrapText="1"/>
    </xf>
    <xf numFmtId="0" fontId="10" fillId="0" borderId="7" xfId="15" applyFont="1" applyFill="1" applyBorder="1" applyAlignment="1" applyProtection="1">
      <alignment horizontal="justify" vertical="center"/>
    </xf>
    <xf numFmtId="0" fontId="55" fillId="0" borderId="7" xfId="15" applyFont="1" applyFill="1" applyBorder="1" applyAlignment="1" applyProtection="1">
      <alignment horizontal="left" wrapText="1"/>
    </xf>
    <xf numFmtId="0" fontId="55" fillId="0" borderId="7" xfId="15" applyFont="1" applyFill="1" applyBorder="1" applyProtection="1"/>
    <xf numFmtId="0" fontId="55" fillId="0" borderId="7" xfId="15" applyFont="1" applyFill="1" applyBorder="1" applyAlignment="1" applyProtection="1">
      <alignment horizontal="justify" vertical="center" wrapText="1"/>
    </xf>
    <xf numFmtId="0" fontId="55" fillId="0" borderId="7" xfId="15" applyFont="1" applyFill="1" applyBorder="1" applyAlignment="1" applyProtection="1">
      <alignment vertical="center" wrapText="1"/>
    </xf>
    <xf numFmtId="0" fontId="55" fillId="0" borderId="7" xfId="15" applyFont="1" applyFill="1" applyBorder="1" applyAlignment="1">
      <alignment horizontal="left" vertical="center" wrapText="1" readingOrder="1"/>
    </xf>
    <xf numFmtId="0" fontId="55" fillId="0" borderId="7" xfId="15" applyFont="1" applyFill="1" applyBorder="1" applyAlignment="1" applyProtection="1">
      <alignment wrapText="1"/>
    </xf>
    <xf numFmtId="0" fontId="0" fillId="0" borderId="0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6" fillId="15" borderId="7" xfId="0" applyFont="1" applyFill="1" applyBorder="1" applyAlignment="1" applyProtection="1">
      <alignment horizontal="center" vertical="center"/>
    </xf>
    <xf numFmtId="0" fontId="20" fillId="17" borderId="7" xfId="0" applyFont="1" applyFill="1" applyBorder="1" applyAlignment="1" applyProtection="1">
      <alignment horizontal="center"/>
    </xf>
    <xf numFmtId="0" fontId="26" fillId="2" borderId="7" xfId="0" applyFont="1" applyFill="1" applyBorder="1" applyAlignment="1">
      <alignment horizontal="center"/>
    </xf>
    <xf numFmtId="0" fontId="19" fillId="0" borderId="7" xfId="0" applyFont="1" applyFill="1" applyBorder="1" applyAlignment="1" applyProtection="1">
      <alignment horizontal="left" vertical="center"/>
    </xf>
    <xf numFmtId="0" fontId="28" fillId="0" borderId="7" xfId="0" applyFont="1" applyFill="1" applyBorder="1" applyAlignment="1" applyProtection="1">
      <alignment horizontal="center" vertical="center"/>
    </xf>
    <xf numFmtId="0" fontId="20" fillId="9" borderId="7" xfId="0" applyFont="1" applyFill="1" applyBorder="1" applyAlignment="1" applyProtection="1">
      <alignment horizontal="center"/>
    </xf>
    <xf numFmtId="0" fontId="19" fillId="0" borderId="7" xfId="0" applyFont="1" applyFill="1" applyBorder="1" applyAlignment="1">
      <alignment horizontal="left" vertical="center"/>
    </xf>
    <xf numFmtId="0" fontId="6" fillId="15" borderId="7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/>
    </xf>
    <xf numFmtId="0" fontId="11" fillId="15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left"/>
    </xf>
    <xf numFmtId="0" fontId="20" fillId="0" borderId="7" xfId="0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1" fontId="9" fillId="23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 applyProtection="1">
      <alignment horizontal="right" vertical="center" wrapText="1"/>
      <protection locked="0"/>
    </xf>
    <xf numFmtId="8" fontId="39" fillId="0" borderId="7" xfId="1" applyNumberFormat="1" applyFont="1" applyFill="1" applyBorder="1" applyAlignment="1" applyProtection="1">
      <alignment horizontal="right" vertical="center"/>
      <protection locked="0"/>
    </xf>
    <xf numFmtId="0" fontId="38" fillId="0" borderId="7" xfId="0" applyFont="1" applyFill="1" applyBorder="1" applyAlignment="1" applyProtection="1">
      <alignment horizontal="right" vertical="center"/>
      <protection locked="0"/>
    </xf>
    <xf numFmtId="0" fontId="44" fillId="0" borderId="7" xfId="0" applyFont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horizontal="left" vertical="center"/>
    </xf>
    <xf numFmtId="0" fontId="41" fillId="0" borderId="7" xfId="0" applyFont="1" applyBorder="1" applyAlignment="1" applyProtection="1">
      <alignment horizontal="left" vertical="center"/>
    </xf>
    <xf numFmtId="0" fontId="20" fillId="16" borderId="7" xfId="0" applyFont="1" applyFill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 vertical="center"/>
    </xf>
    <xf numFmtId="168" fontId="27" fillId="0" borderId="7" xfId="0" applyNumberFormat="1" applyFont="1" applyFill="1" applyBorder="1" applyAlignment="1" applyProtection="1">
      <alignment horizontal="distributed" vertical="distributed" wrapText="1"/>
    </xf>
    <xf numFmtId="0" fontId="26" fillId="0" borderId="7" xfId="0" applyFont="1" applyFill="1" applyBorder="1" applyAlignment="1" applyProtection="1">
      <alignment horizontal="right" vertical="center"/>
    </xf>
    <xf numFmtId="168" fontId="26" fillId="0" borderId="7" xfId="0" applyNumberFormat="1" applyFont="1" applyFill="1" applyBorder="1" applyAlignment="1" applyProtection="1">
      <alignment vertical="center"/>
    </xf>
    <xf numFmtId="0" fontId="44" fillId="0" borderId="7" xfId="0" applyFont="1" applyFill="1" applyBorder="1" applyAlignment="1" applyProtection="1">
      <alignment horizontal="center" vertical="center"/>
    </xf>
    <xf numFmtId="0" fontId="45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/>
    </xf>
    <xf numFmtId="168" fontId="20" fillId="0" borderId="7" xfId="0" applyNumberFormat="1" applyFont="1" applyFill="1" applyBorder="1" applyAlignment="1" applyProtection="1">
      <alignment horizontal="distributed" vertical="center"/>
    </xf>
    <xf numFmtId="44" fontId="27" fillId="0" borderId="7" xfId="0" applyNumberFormat="1" applyFont="1" applyFill="1" applyBorder="1" applyAlignment="1">
      <alignment horizontal="right" vertical="center"/>
    </xf>
    <xf numFmtId="44" fontId="28" fillId="15" borderId="7" xfId="0" applyNumberFormat="1" applyFont="1" applyFill="1" applyBorder="1" applyAlignment="1">
      <alignment horizontal="right" vertical="center"/>
    </xf>
    <xf numFmtId="0" fontId="47" fillId="0" borderId="7" xfId="0" applyFont="1" applyFill="1" applyBorder="1" applyAlignment="1" applyProtection="1">
      <alignment horizontal="center" vertical="center"/>
    </xf>
    <xf numFmtId="0" fontId="43" fillId="0" borderId="7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6" fillId="4" borderId="7" xfId="0" applyFont="1" applyFill="1" applyBorder="1" applyAlignment="1">
      <alignment horizontal="center"/>
    </xf>
    <xf numFmtId="44" fontId="27" fillId="0" borderId="7" xfId="0" applyNumberFormat="1" applyFont="1" applyFill="1" applyBorder="1" applyAlignment="1" applyProtection="1">
      <alignment horizontal="right" vertical="center"/>
    </xf>
    <xf numFmtId="44" fontId="20" fillId="15" borderId="7" xfId="0" applyNumberFormat="1" applyFont="1" applyFill="1" applyBorder="1" applyAlignment="1" applyProtection="1">
      <alignment vertical="center"/>
    </xf>
    <xf numFmtId="0" fontId="48" fillId="0" borderId="7" xfId="0" applyFont="1" applyFill="1" applyBorder="1" applyAlignment="1" applyProtection="1">
      <alignment horizontal="center" vertical="center" wrapText="1"/>
    </xf>
    <xf numFmtId="0" fontId="42" fillId="0" borderId="7" xfId="0" applyFont="1" applyFill="1" applyBorder="1" applyAlignment="1" applyProtection="1">
      <alignment horizontal="left" vertical="center" wrapText="1"/>
    </xf>
    <xf numFmtId="0" fontId="26" fillId="10" borderId="7" xfId="0" applyFont="1" applyFill="1" applyBorder="1" applyAlignment="1">
      <alignment horizontal="center"/>
    </xf>
    <xf numFmtId="44" fontId="33" fillId="0" borderId="7" xfId="0" applyNumberFormat="1" applyFont="1" applyFill="1" applyBorder="1" applyAlignment="1" applyProtection="1">
      <alignment horizontal="right" vertical="center"/>
      <protection locked="0"/>
    </xf>
    <xf numFmtId="0" fontId="34" fillId="0" borderId="7" xfId="0" applyFont="1" applyBorder="1" applyAlignment="1" applyProtection="1">
      <alignment horizontal="center"/>
    </xf>
    <xf numFmtId="0" fontId="49" fillId="0" borderId="7" xfId="0" applyFont="1" applyBorder="1" applyAlignment="1" applyProtection="1">
      <alignment horizontal="left"/>
    </xf>
    <xf numFmtId="0" fontId="19" fillId="0" borderId="7" xfId="0" applyFont="1" applyBorder="1" applyProtection="1"/>
    <xf numFmtId="0" fontId="23" fillId="0" borderId="7" xfId="0" applyFont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 vertical="center" wrapText="1"/>
    </xf>
    <xf numFmtId="0" fontId="26" fillId="17" borderId="7" xfId="0" applyFont="1" applyFill="1" applyBorder="1" applyAlignment="1" applyProtection="1">
      <alignment horizontal="center" vertical="center"/>
    </xf>
    <xf numFmtId="165" fontId="5" fillId="0" borderId="7" xfId="2" applyNumberFormat="1" applyFont="1" applyFill="1" applyBorder="1" applyProtection="1"/>
    <xf numFmtId="0" fontId="26" fillId="0" borderId="7" xfId="0" applyFont="1" applyFill="1" applyBorder="1" applyAlignment="1" applyProtection="1">
      <alignment vertical="center"/>
    </xf>
    <xf numFmtId="0" fontId="31" fillId="0" borderId="7" xfId="0" applyFont="1" applyFill="1" applyBorder="1" applyAlignment="1">
      <alignment vertical="center"/>
    </xf>
    <xf numFmtId="0" fontId="31" fillId="17" borderId="7" xfId="0" applyFont="1" applyFill="1" applyBorder="1" applyAlignment="1" applyProtection="1">
      <alignment horizontal="center"/>
    </xf>
    <xf numFmtId="168" fontId="26" fillId="15" borderId="7" xfId="0" applyNumberFormat="1" applyFont="1" applyFill="1" applyBorder="1" applyAlignment="1" applyProtection="1">
      <alignment horizontal="center" vertical="center"/>
    </xf>
    <xf numFmtId="168" fontId="19" fillId="0" borderId="7" xfId="0" applyNumberFormat="1" applyFont="1" applyFill="1" applyBorder="1" applyAlignment="1" applyProtection="1">
      <alignment horizontal="distributed" vertical="center"/>
    </xf>
    <xf numFmtId="168" fontId="35" fillId="0" borderId="7" xfId="0" applyNumberFormat="1" applyFont="1" applyFill="1" applyBorder="1" applyAlignment="1" applyProtection="1">
      <alignment horizontal="distributed" vertical="center"/>
    </xf>
    <xf numFmtId="44" fontId="31" fillId="0" borderId="7" xfId="0" applyNumberFormat="1" applyFont="1" applyFill="1" applyBorder="1" applyAlignment="1" applyProtection="1">
      <alignment vertical="center" wrapText="1"/>
    </xf>
    <xf numFmtId="0" fontId="19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44" fontId="20" fillId="0" borderId="7" xfId="0" applyNumberFormat="1" applyFont="1" applyFill="1" applyBorder="1" applyAlignment="1" applyProtection="1">
      <alignment horizontal="right" vertical="center"/>
    </xf>
    <xf numFmtId="0" fontId="31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4" fontId="19" fillId="0" borderId="7" xfId="0" applyNumberFormat="1" applyFont="1" applyFill="1" applyBorder="1" applyAlignment="1">
      <alignment horizontal="right"/>
    </xf>
    <xf numFmtId="44" fontId="26" fillId="15" borderId="7" xfId="0" applyNumberFormat="1" applyFont="1" applyFill="1" applyBorder="1" applyAlignment="1">
      <alignment horizontal="center" vertical="center"/>
    </xf>
    <xf numFmtId="0" fontId="57" fillId="4" borderId="7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right" vertical="center"/>
    </xf>
    <xf numFmtId="165" fontId="26" fillId="4" borderId="7" xfId="0" applyNumberFormat="1" applyFont="1" applyFill="1" applyBorder="1" applyAlignment="1" applyProtection="1">
      <alignment vertical="center"/>
    </xf>
    <xf numFmtId="0" fontId="57" fillId="4" borderId="7" xfId="0" applyFont="1" applyFill="1" applyBorder="1" applyAlignment="1" applyProtection="1">
      <alignment horizontal="left" vertical="center"/>
    </xf>
    <xf numFmtId="0" fontId="58" fillId="0" borderId="7" xfId="0" applyFont="1" applyBorder="1" applyAlignment="1" applyProtection="1">
      <alignment horizontal="center" vertical="center"/>
    </xf>
    <xf numFmtId="0" fontId="57" fillId="0" borderId="7" xfId="0" applyFont="1" applyBorder="1" applyAlignment="1" applyProtection="1">
      <alignment horizontal="center" vertical="center" wrapText="1"/>
    </xf>
    <xf numFmtId="0" fontId="57" fillId="0" borderId="7" xfId="0" applyFont="1" applyBorder="1" applyAlignment="1" applyProtection="1">
      <alignment horizontal="center" vertical="center"/>
    </xf>
    <xf numFmtId="0" fontId="57" fillId="0" borderId="7" xfId="0" applyFont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right" vertical="center"/>
    </xf>
    <xf numFmtId="165" fontId="26" fillId="0" borderId="7" xfId="0" applyNumberFormat="1" applyFont="1" applyFill="1" applyBorder="1" applyAlignment="1" applyProtection="1">
      <alignment vertical="center"/>
    </xf>
    <xf numFmtId="0" fontId="19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/>
    </xf>
    <xf numFmtId="44" fontId="31" fillId="15" borderId="7" xfId="0" applyNumberFormat="1" applyFont="1" applyFill="1" applyBorder="1" applyAlignment="1" applyProtection="1">
      <alignment horizontal="right" vertical="center"/>
    </xf>
    <xf numFmtId="1" fontId="9" fillId="24" borderId="7" xfId="0" applyNumberFormat="1" applyFont="1" applyFill="1" applyBorder="1" applyAlignment="1" applyProtection="1">
      <alignment horizontal="center" vertical="center"/>
      <protection locked="0"/>
    </xf>
    <xf numFmtId="0" fontId="20" fillId="7" borderId="7" xfId="0" applyFont="1" applyFill="1" applyBorder="1" applyAlignment="1" applyProtection="1">
      <alignment horizontal="center"/>
    </xf>
    <xf numFmtId="0" fontId="26" fillId="15" borderId="7" xfId="0" applyFont="1" applyFill="1" applyBorder="1" applyAlignment="1">
      <alignment horizontal="center"/>
    </xf>
    <xf numFmtId="44" fontId="33" fillId="0" borderId="7" xfId="0" applyNumberFormat="1" applyFont="1" applyBorder="1" applyAlignment="1" applyProtection="1">
      <alignment horizontal="right" vertical="center"/>
      <protection locked="0"/>
    </xf>
    <xf numFmtId="0" fontId="26" fillId="17" borderId="7" xfId="0" applyFont="1" applyFill="1" applyBorder="1" applyAlignment="1" applyProtection="1">
      <alignment horizontal="center"/>
    </xf>
    <xf numFmtId="0" fontId="61" fillId="0" borderId="7" xfId="0" applyFont="1" applyBorder="1" applyAlignment="1">
      <alignment horizontal="center" vertical="center"/>
    </xf>
    <xf numFmtId="173" fontId="61" fillId="15" borderId="7" xfId="2" applyNumberFormat="1" applyFont="1" applyFill="1" applyBorder="1" applyAlignment="1">
      <alignment vertical="center"/>
    </xf>
    <xf numFmtId="0" fontId="26" fillId="0" borderId="7" xfId="0" applyFont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0" fontId="27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5" borderId="7" xfId="0" applyFont="1" applyFill="1" applyBorder="1" applyAlignment="1" applyProtection="1">
      <alignment horizontal="right"/>
    </xf>
    <xf numFmtId="0" fontId="6" fillId="13" borderId="7" xfId="0" applyFont="1" applyFill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 wrapText="1"/>
    </xf>
    <xf numFmtId="0" fontId="20" fillId="13" borderId="7" xfId="0" applyFont="1" applyFill="1" applyBorder="1" applyAlignment="1" applyProtection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left" vertical="center"/>
    </xf>
    <xf numFmtId="0" fontId="49" fillId="4" borderId="7" xfId="0" applyFont="1" applyFill="1" applyBorder="1" applyAlignment="1" applyProtection="1">
      <alignment horizontal="left"/>
    </xf>
    <xf numFmtId="0" fontId="20" fillId="14" borderId="7" xfId="0" applyFont="1" applyFill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left" vertical="center"/>
    </xf>
    <xf numFmtId="0" fontId="20" fillId="13" borderId="7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>
      <alignment horizontal="left"/>
    </xf>
    <xf numFmtId="0" fontId="26" fillId="6" borderId="7" xfId="0" applyFont="1" applyFill="1" applyBorder="1" applyAlignment="1" applyProtection="1">
      <alignment horizontal="right" vertical="center"/>
    </xf>
    <xf numFmtId="0" fontId="31" fillId="0" borderId="7" xfId="0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left" vertical="center"/>
    </xf>
    <xf numFmtId="0" fontId="59" fillId="6" borderId="7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left" vertical="center"/>
    </xf>
    <xf numFmtId="0" fontId="11" fillId="15" borderId="3" xfId="0" applyFont="1" applyFill="1" applyBorder="1" applyAlignment="1" applyProtection="1">
      <alignment horizontal="center"/>
      <protection locked="0"/>
    </xf>
    <xf numFmtId="0" fontId="11" fillId="15" borderId="7" xfId="0" applyFont="1" applyFill="1" applyBorder="1" applyAlignment="1" applyProtection="1">
      <alignment horizontal="center"/>
      <protection locked="0"/>
    </xf>
    <xf numFmtId="0" fontId="22" fillId="24" borderId="7" xfId="0" applyFont="1" applyFill="1" applyBorder="1" applyAlignment="1" applyProtection="1">
      <alignment horizontal="center" wrapText="1"/>
      <protection locked="0"/>
    </xf>
    <xf numFmtId="0" fontId="38" fillId="0" borderId="7" xfId="0" applyFont="1" applyFill="1" applyBorder="1" applyAlignment="1" applyProtection="1">
      <alignment horizontal="left" vertical="center"/>
    </xf>
    <xf numFmtId="0" fontId="26" fillId="0" borderId="7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10" fontId="20" fillId="15" borderId="7" xfId="0" applyNumberFormat="1" applyFont="1" applyFill="1" applyBorder="1" applyAlignment="1" applyProtection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28" fillId="15" borderId="7" xfId="0" applyFont="1" applyFill="1" applyBorder="1" applyAlignment="1" applyProtection="1">
      <alignment horizontal="right" vertical="center" wrapText="1"/>
    </xf>
    <xf numFmtId="0" fontId="28" fillId="15" borderId="7" xfId="0" applyFont="1" applyFill="1" applyBorder="1" applyAlignment="1" applyProtection="1">
      <alignment horizontal="right" vertical="center"/>
    </xf>
    <xf numFmtId="0" fontId="42" fillId="4" borderId="7" xfId="0" applyFont="1" applyFill="1" applyBorder="1" applyAlignment="1" applyProtection="1">
      <alignment horizontal="left" vertical="center"/>
    </xf>
    <xf numFmtId="0" fontId="28" fillId="6" borderId="7" xfId="0" applyFont="1" applyFill="1" applyBorder="1" applyAlignment="1">
      <alignment horizontal="center" wrapText="1"/>
    </xf>
    <xf numFmtId="0" fontId="26" fillId="15" borderId="7" xfId="0" applyFont="1" applyFill="1" applyBorder="1" applyAlignment="1">
      <alignment horizontal="center" vertical="center" wrapText="1"/>
    </xf>
    <xf numFmtId="44" fontId="31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42" fillId="4" borderId="7" xfId="0" applyFont="1" applyFill="1" applyBorder="1" applyAlignment="1" applyProtection="1">
      <alignment horizontal="left" vertical="center" wrapText="1"/>
    </xf>
    <xf numFmtId="0" fontId="6" fillId="15" borderId="7" xfId="0" applyFont="1" applyFill="1" applyBorder="1" applyAlignment="1" applyProtection="1">
      <alignment horizontal="center" vertical="center"/>
    </xf>
    <xf numFmtId="0" fontId="20" fillId="17" borderId="7" xfId="0" applyFont="1" applyFill="1" applyBorder="1" applyAlignment="1" applyProtection="1">
      <alignment horizontal="center"/>
    </xf>
    <xf numFmtId="0" fontId="26" fillId="2" borderId="7" xfId="0" applyFont="1" applyFill="1" applyBorder="1" applyAlignment="1">
      <alignment horizontal="center"/>
    </xf>
    <xf numFmtId="0" fontId="20" fillId="6" borderId="7" xfId="0" applyFont="1" applyFill="1" applyBorder="1" applyAlignment="1" applyProtection="1">
      <alignment horizontal="right" vertical="center"/>
    </xf>
    <xf numFmtId="0" fontId="19" fillId="0" borderId="7" xfId="0" applyFont="1" applyBorder="1" applyAlignment="1">
      <alignment horizontal="left" vertical="center"/>
    </xf>
    <xf numFmtId="0" fontId="20" fillId="16" borderId="7" xfId="0" applyFont="1" applyFill="1" applyBorder="1" applyAlignment="1" applyProtection="1">
      <alignment horizontal="right"/>
    </xf>
    <xf numFmtId="0" fontId="32" fillId="0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7" xfId="0" applyNumberFormat="1" applyFont="1" applyFill="1" applyBorder="1" applyAlignment="1">
      <alignment horizontal="right" vertical="center"/>
    </xf>
    <xf numFmtId="0" fontId="26" fillId="15" borderId="7" xfId="0" applyFont="1" applyFill="1" applyBorder="1" applyAlignment="1">
      <alignment horizontal="center"/>
    </xf>
    <xf numFmtId="0" fontId="26" fillId="15" borderId="7" xfId="0" applyFont="1" applyFill="1" applyBorder="1" applyAlignment="1" applyProtection="1">
      <alignment horizontal="right" vertical="center"/>
    </xf>
    <xf numFmtId="9" fontId="26" fillId="0" borderId="7" xfId="0" applyNumberFormat="1" applyFont="1" applyFill="1" applyBorder="1" applyAlignment="1" applyProtection="1">
      <alignment horizontal="right" vertical="center"/>
    </xf>
    <xf numFmtId="0" fontId="26" fillId="0" borderId="7" xfId="0" applyFont="1" applyBorder="1" applyAlignment="1" applyProtection="1">
      <alignment horizontal="left" vertical="center"/>
    </xf>
    <xf numFmtId="0" fontId="26" fillId="15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 applyProtection="1">
      <alignment horizontal="right" vertical="center"/>
    </xf>
    <xf numFmtId="174" fontId="32" fillId="0" borderId="7" xfId="1" applyNumberFormat="1" applyFont="1" applyFill="1" applyBorder="1" applyAlignment="1" applyProtection="1">
      <alignment horizontal="right" vertical="center"/>
      <protection locked="0"/>
    </xf>
    <xf numFmtId="174" fontId="19" fillId="0" borderId="7" xfId="0" applyNumberFormat="1" applyFont="1" applyFill="1" applyBorder="1" applyAlignment="1">
      <alignment horizontal="right" vertical="center"/>
    </xf>
    <xf numFmtId="0" fontId="20" fillId="3" borderId="7" xfId="0" applyFont="1" applyFill="1" applyBorder="1" applyAlignment="1" applyProtection="1">
      <alignment horizontal="center"/>
    </xf>
    <xf numFmtId="0" fontId="20" fillId="7" borderId="7" xfId="0" applyFont="1" applyFill="1" applyBorder="1" applyAlignment="1" applyProtection="1">
      <alignment horizontal="center"/>
    </xf>
    <xf numFmtId="166" fontId="17" fillId="12" borderId="7" xfId="0" applyNumberFormat="1" applyFont="1" applyFill="1" applyBorder="1" applyAlignment="1" applyProtection="1">
      <alignment horizontal="center"/>
      <protection locked="0"/>
    </xf>
    <xf numFmtId="0" fontId="20" fillId="8" borderId="7" xfId="0" applyFont="1" applyFill="1" applyBorder="1" applyAlignment="1" applyProtection="1">
      <alignment horizontal="center"/>
    </xf>
    <xf numFmtId="0" fontId="30" fillId="0" borderId="7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left"/>
    </xf>
    <xf numFmtId="22" fontId="19" fillId="11" borderId="7" xfId="0" applyNumberFormat="1" applyFont="1" applyFill="1" applyBorder="1" applyAlignment="1" applyProtection="1">
      <alignment horizontal="center"/>
    </xf>
    <xf numFmtId="0" fontId="19" fillId="11" borderId="7" xfId="0" applyFont="1" applyFill="1" applyBorder="1" applyAlignment="1" applyProtection="1">
      <alignment horizontal="center"/>
    </xf>
    <xf numFmtId="0" fontId="31" fillId="0" borderId="7" xfId="0" applyFont="1" applyFill="1" applyBorder="1" applyAlignment="1" applyProtection="1">
      <alignment horizontal="left" wrapText="1"/>
    </xf>
    <xf numFmtId="0" fontId="20" fillId="0" borderId="7" xfId="0" applyFont="1" applyBorder="1" applyAlignment="1" applyProtection="1">
      <alignment horizontal="left"/>
    </xf>
    <xf numFmtId="0" fontId="19" fillId="12" borderId="7" xfId="0" applyFont="1" applyFill="1" applyBorder="1" applyAlignment="1" applyProtection="1">
      <alignment horizontal="left" vertical="center"/>
    </xf>
    <xf numFmtId="0" fontId="19" fillId="12" borderId="7" xfId="0" applyFont="1" applyFill="1" applyBorder="1" applyAlignment="1">
      <alignment horizontal="left"/>
    </xf>
    <xf numFmtId="0" fontId="20" fillId="21" borderId="7" xfId="0" applyFont="1" applyFill="1" applyBorder="1" applyAlignment="1" applyProtection="1">
      <alignment horizontal="center"/>
    </xf>
    <xf numFmtId="0" fontId="20" fillId="22" borderId="7" xfId="0" applyFont="1" applyFill="1" applyBorder="1" applyAlignment="1" applyProtection="1">
      <alignment horizontal="center"/>
    </xf>
    <xf numFmtId="0" fontId="19" fillId="22" borderId="7" xfId="0" applyFont="1" applyFill="1" applyBorder="1" applyAlignment="1" applyProtection="1">
      <alignment horizontal="center"/>
    </xf>
    <xf numFmtId="0" fontId="31" fillId="0" borderId="7" xfId="0" applyFont="1" applyBorder="1" applyAlignment="1" applyProtection="1">
      <alignment horizontal="center" vertical="center"/>
    </xf>
    <xf numFmtId="0" fontId="31" fillId="12" borderId="7" xfId="0" applyFont="1" applyFill="1" applyBorder="1" applyAlignment="1" applyProtection="1">
      <alignment horizontal="center" vertical="center"/>
    </xf>
    <xf numFmtId="0" fontId="31" fillId="24" borderId="7" xfId="0" applyFont="1" applyFill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6" fillId="13" borderId="7" xfId="0" applyFont="1" applyFill="1" applyBorder="1" applyAlignment="1" applyProtection="1">
      <alignment horizontal="center"/>
    </xf>
    <xf numFmtId="0" fontId="21" fillId="3" borderId="7" xfId="0" applyFont="1" applyFill="1" applyBorder="1" applyAlignment="1" applyProtection="1">
      <alignment horizontal="center"/>
      <protection locked="0"/>
    </xf>
    <xf numFmtId="49" fontId="22" fillId="3" borderId="7" xfId="0" applyNumberFormat="1" applyFont="1" applyFill="1" applyBorder="1" applyAlignment="1" applyProtection="1">
      <alignment horizontal="center"/>
    </xf>
    <xf numFmtId="0" fontId="46" fillId="4" borderId="7" xfId="0" applyFont="1" applyFill="1" applyBorder="1" applyAlignment="1" applyProtection="1">
      <alignment horizontal="left" vertical="center"/>
    </xf>
    <xf numFmtId="0" fontId="38" fillId="0" borderId="7" xfId="0" applyFont="1" applyFill="1" applyBorder="1" applyAlignment="1" applyProtection="1">
      <alignment horizontal="left" wrapText="1"/>
    </xf>
    <xf numFmtId="0" fontId="20" fillId="14" borderId="7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left" wrapText="1"/>
    </xf>
    <xf numFmtId="0" fontId="27" fillId="0" borderId="7" xfId="0" applyFont="1" applyFill="1" applyBorder="1" applyAlignment="1" applyProtection="1">
      <alignment horizontal="left" wrapText="1"/>
    </xf>
    <xf numFmtId="0" fontId="27" fillId="0" borderId="7" xfId="0" applyFont="1" applyFill="1" applyBorder="1" applyAlignment="1" applyProtection="1">
      <alignment horizontal="left"/>
    </xf>
    <xf numFmtId="9" fontId="28" fillId="0" borderId="7" xfId="0" applyNumberFormat="1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45" fillId="4" borderId="7" xfId="0" applyFont="1" applyFill="1" applyBorder="1" applyAlignment="1" applyProtection="1">
      <alignment horizontal="left" vertical="center"/>
    </xf>
    <xf numFmtId="0" fontId="22" fillId="11" borderId="7" xfId="0" applyFont="1" applyFill="1" applyBorder="1" applyAlignment="1" applyProtection="1">
      <alignment horizontal="center"/>
      <protection locked="0"/>
    </xf>
    <xf numFmtId="0" fontId="30" fillId="12" borderId="7" xfId="0" applyFont="1" applyFill="1" applyBorder="1" applyAlignment="1" applyProtection="1">
      <alignment horizontal="left" vertical="center" wrapText="1"/>
    </xf>
    <xf numFmtId="0" fontId="30" fillId="12" borderId="7" xfId="0" applyFont="1" applyFill="1" applyBorder="1" applyAlignment="1" applyProtection="1">
      <alignment horizontal="left" vertical="center"/>
    </xf>
    <xf numFmtId="0" fontId="40" fillId="12" borderId="7" xfId="0" applyNumberFormat="1" applyFont="1" applyFill="1" applyBorder="1" applyAlignment="1" applyProtection="1">
      <alignment horizontal="center" wrapText="1"/>
      <protection locked="0"/>
    </xf>
    <xf numFmtId="0" fontId="30" fillId="12" borderId="7" xfId="0" applyNumberFormat="1" applyFont="1" applyFill="1" applyBorder="1" applyAlignment="1"/>
    <xf numFmtId="0" fontId="20" fillId="20" borderId="7" xfId="0" applyFont="1" applyFill="1" applyBorder="1" applyAlignment="1" applyProtection="1">
      <alignment horizontal="center"/>
    </xf>
    <xf numFmtId="0" fontId="40" fillId="0" borderId="7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/>
    </xf>
    <xf numFmtId="0" fontId="19" fillId="12" borderId="7" xfId="0" applyFont="1" applyFill="1" applyBorder="1" applyAlignment="1" applyProtection="1">
      <alignment horizontal="left"/>
    </xf>
    <xf numFmtId="0" fontId="38" fillId="0" borderId="7" xfId="0" applyFont="1" applyBorder="1" applyAlignment="1" applyProtection="1">
      <alignment horizontal="left" wrapText="1"/>
    </xf>
    <xf numFmtId="0" fontId="19" fillId="0" borderId="7" xfId="0" applyFont="1" applyFill="1" applyBorder="1" applyAlignment="1">
      <alignment horizontal="left"/>
    </xf>
    <xf numFmtId="0" fontId="43" fillId="4" borderId="7" xfId="0" applyFont="1" applyFill="1" applyBorder="1" applyAlignment="1" applyProtection="1">
      <alignment horizontal="left" vertical="center" wrapText="1"/>
    </xf>
    <xf numFmtId="0" fontId="20" fillId="9" borderId="7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7" xfId="0" applyFont="1" applyBorder="1" applyAlignment="1" applyProtection="1">
      <alignment horizontal="left"/>
    </xf>
    <xf numFmtId="0" fontId="20" fillId="5" borderId="7" xfId="0" applyFont="1" applyFill="1" applyBorder="1" applyAlignment="1" applyProtection="1">
      <alignment horizontal="right" vertical="center"/>
    </xf>
    <xf numFmtId="9" fontId="32" fillId="0" borderId="7" xfId="0" applyNumberFormat="1" applyFont="1" applyFill="1" applyBorder="1" applyAlignment="1" applyProtection="1">
      <alignment horizontal="right" vertical="center"/>
      <protection locked="0"/>
    </xf>
    <xf numFmtId="9" fontId="19" fillId="0" borderId="7" xfId="0" applyNumberFormat="1" applyFont="1" applyFill="1" applyBorder="1" applyAlignment="1">
      <alignment horizontal="right" vertical="center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wrapText="1"/>
    </xf>
    <xf numFmtId="10" fontId="27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0" fontId="19" fillId="4" borderId="7" xfId="0" applyFont="1" applyFill="1" applyBorder="1" applyAlignment="1"/>
    <xf numFmtId="174" fontId="2" fillId="24" borderId="7" xfId="2" applyNumberFormat="1" applyFill="1" applyBorder="1" applyAlignment="1" applyProtection="1">
      <alignment vertical="center"/>
    </xf>
    <xf numFmtId="174" fontId="2" fillId="24" borderId="7" xfId="2" applyNumberFormat="1" applyFill="1" applyBorder="1" applyAlignment="1">
      <alignment vertical="center"/>
    </xf>
    <xf numFmtId="0" fontId="32" fillId="0" borderId="7" xfId="0" applyFont="1" applyFill="1" applyBorder="1" applyAlignment="1" applyProtection="1">
      <alignment horizontal="right" vertical="center"/>
      <protection locked="0"/>
    </xf>
    <xf numFmtId="0" fontId="19" fillId="0" borderId="7" xfId="0" applyFont="1" applyFill="1" applyBorder="1" applyAlignment="1">
      <alignment horizontal="right" vertical="center"/>
    </xf>
    <xf numFmtId="0" fontId="20" fillId="15" borderId="7" xfId="0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center" vertical="center"/>
    </xf>
    <xf numFmtId="0" fontId="56" fillId="4" borderId="7" xfId="0" applyFont="1" applyFill="1" applyBorder="1" applyAlignment="1" applyProtection="1">
      <alignment horizontal="left"/>
    </xf>
    <xf numFmtId="0" fontId="58" fillId="4" borderId="7" xfId="0" applyFont="1" applyFill="1" applyBorder="1" applyAlignment="1" applyProtection="1">
      <alignment horizontal="center" vertical="center"/>
    </xf>
    <xf numFmtId="0" fontId="57" fillId="4" borderId="7" xfId="0" applyFont="1" applyFill="1" applyBorder="1" applyAlignment="1" applyProtection="1">
      <alignment horizontal="center" vertical="center" wrapText="1"/>
    </xf>
    <xf numFmtId="0" fontId="57" fillId="4" borderId="7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quotePrefix="1" applyFont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</xf>
    <xf numFmtId="0" fontId="45" fillId="4" borderId="7" xfId="0" applyFont="1" applyFill="1" applyBorder="1" applyAlignment="1" applyProtection="1">
      <alignment horizontal="left" vertical="center" wrapText="1"/>
    </xf>
    <xf numFmtId="17" fontId="22" fillId="3" borderId="7" xfId="0" applyNumberFormat="1" applyFont="1" applyFill="1" applyBorder="1" applyAlignment="1" applyProtection="1">
      <alignment horizontal="center"/>
    </xf>
    <xf numFmtId="0" fontId="60" fillId="0" borderId="7" xfId="0" applyFont="1" applyFill="1" applyBorder="1" applyAlignment="1" applyProtection="1">
      <alignment horizontal="left" wrapText="1"/>
    </xf>
    <xf numFmtId="0" fontId="40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30" fillId="12" borderId="7" xfId="0" applyNumberFormat="1" applyFont="1" applyFill="1" applyBorder="1" applyAlignment="1">
      <alignment vertical="center"/>
    </xf>
    <xf numFmtId="0" fontId="31" fillId="23" borderId="7" xfId="0" applyFont="1" applyFill="1" applyBorder="1" applyAlignment="1">
      <alignment horizontal="center" vertical="center"/>
    </xf>
    <xf numFmtId="0" fontId="61" fillId="0" borderId="7" xfId="0" applyFont="1" applyFill="1" applyBorder="1" applyAlignment="1" applyProtection="1">
      <alignment horizontal="left" vertical="center" wrapText="1"/>
    </xf>
    <xf numFmtId="0" fontId="60" fillId="0" borderId="7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165" fontId="2" fillId="24" borderId="7" xfId="2" applyNumberFormat="1" applyFill="1" applyBorder="1" applyAlignment="1" applyProtection="1">
      <alignment horizontal="right" vertical="center"/>
    </xf>
    <xf numFmtId="165" fontId="2" fillId="24" borderId="7" xfId="2" applyNumberFormat="1" applyFill="1" applyBorder="1" applyAlignment="1">
      <alignment horizontal="right" vertical="center"/>
    </xf>
    <xf numFmtId="0" fontId="26" fillId="10" borderId="7" xfId="0" applyFont="1" applyFill="1" applyBorder="1" applyAlignment="1">
      <alignment horizontal="center" vertical="center" wrapText="1"/>
    </xf>
    <xf numFmtId="165" fontId="32" fillId="0" borderId="7" xfId="1" applyNumberFormat="1" applyFont="1" applyFill="1" applyBorder="1" applyAlignment="1" applyProtection="1">
      <alignment horizontal="right" vertical="center"/>
      <protection locked="0"/>
    </xf>
    <xf numFmtId="165" fontId="19" fillId="0" borderId="7" xfId="0" applyNumberFormat="1" applyFont="1" applyFill="1" applyBorder="1" applyAlignment="1">
      <alignment horizontal="right" vertical="center"/>
    </xf>
    <xf numFmtId="0" fontId="45" fillId="4" borderId="7" xfId="0" applyFont="1" applyFill="1" applyBorder="1" applyAlignment="1" applyProtection="1">
      <alignment horizontal="left"/>
    </xf>
    <xf numFmtId="0" fontId="19" fillId="0" borderId="7" xfId="0" applyFont="1" applyBorder="1" applyAlignment="1" applyProtection="1">
      <alignment horizontal="left" vertical="center" wrapText="1"/>
    </xf>
    <xf numFmtId="0" fontId="38" fillId="0" borderId="7" xfId="0" applyFont="1" applyBorder="1" applyAlignment="1" applyProtection="1">
      <alignment horizontal="left" vertical="center"/>
    </xf>
    <xf numFmtId="0" fontId="26" fillId="0" borderId="7" xfId="0" applyFont="1" applyBorder="1" applyAlignment="1" applyProtection="1">
      <alignment horizontal="left" vertical="center" wrapText="1"/>
    </xf>
    <xf numFmtId="0" fontId="6" fillId="15" borderId="7" xfId="0" applyFont="1" applyFill="1" applyBorder="1" applyAlignment="1" applyProtection="1">
      <alignment horizontal="center" vertical="center" wrapText="1"/>
    </xf>
    <xf numFmtId="0" fontId="22" fillId="23" borderId="7" xfId="0" applyFont="1" applyFill="1" applyBorder="1" applyAlignment="1" applyProtection="1">
      <alignment horizontal="center" wrapText="1"/>
      <protection locked="0"/>
    </xf>
    <xf numFmtId="0" fontId="53" fillId="0" borderId="0" xfId="15" applyFont="1" applyBorder="1" applyAlignment="1">
      <alignment horizontal="left" vertical="center"/>
    </xf>
    <xf numFmtId="0" fontId="18" fillId="0" borderId="7" xfId="15" applyNumberFormat="1" applyFont="1" applyFill="1" applyBorder="1" applyAlignment="1" applyProtection="1">
      <alignment horizontal="center" vertical="center"/>
    </xf>
    <xf numFmtId="0" fontId="11" fillId="19" borderId="7" xfId="15" applyFont="1" applyFill="1" applyBorder="1" applyAlignment="1" applyProtection="1">
      <alignment horizontal="right" vertical="center"/>
    </xf>
    <xf numFmtId="0" fontId="18" fillId="0" borderId="7" xfId="15" applyFont="1" applyBorder="1" applyAlignment="1">
      <alignment horizontal="center" vertical="center"/>
    </xf>
    <xf numFmtId="0" fontId="11" fillId="0" borderId="7" xfId="15" applyFont="1" applyBorder="1" applyAlignment="1" applyProtection="1">
      <alignment horizontal="center" vertical="center" wrapText="1"/>
    </xf>
    <xf numFmtId="0" fontId="0" fillId="0" borderId="8" xfId="15" applyFont="1" applyBorder="1" applyAlignment="1" applyProtection="1">
      <alignment horizontal="center" vertical="center"/>
    </xf>
    <xf numFmtId="0" fontId="54" fillId="19" borderId="7" xfId="15" applyFont="1" applyFill="1" applyBorder="1" applyAlignment="1" applyProtection="1">
      <alignment horizontal="center" vertical="center"/>
    </xf>
    <xf numFmtId="0" fontId="11" fillId="0" borderId="7" xfId="15" applyFont="1" applyFill="1" applyBorder="1" applyAlignment="1" applyProtection="1">
      <alignment horizontal="center" vertical="center"/>
    </xf>
    <xf numFmtId="0" fontId="11" fillId="0" borderId="7" xfId="15" applyFont="1" applyFill="1" applyBorder="1" applyAlignment="1" applyProtection="1">
      <alignment horizontal="center" vertical="center" wrapText="1"/>
    </xf>
    <xf numFmtId="0" fontId="11" fillId="0" borderId="7" xfId="15" applyFont="1" applyBorder="1" applyAlignment="1" applyProtection="1">
      <alignment horizontal="center" vertical="center"/>
    </xf>
    <xf numFmtId="0" fontId="11" fillId="18" borderId="7" xfId="15" applyFont="1" applyFill="1" applyBorder="1" applyAlignment="1" applyProtection="1">
      <alignment horizontal="right" vertical="center"/>
    </xf>
    <xf numFmtId="0" fontId="50" fillId="0" borderId="8" xfId="15" applyFont="1" applyFill="1" applyBorder="1" applyAlignment="1" applyProtection="1">
      <alignment horizontal="center" vertical="center"/>
    </xf>
    <xf numFmtId="0" fontId="54" fillId="19" borderId="7" xfId="15" applyFont="1" applyFill="1" applyBorder="1" applyAlignment="1" applyProtection="1">
      <alignment horizontal="center"/>
    </xf>
    <xf numFmtId="0" fontId="51" fillId="6" borderId="7" xfId="15" applyFont="1" applyFill="1" applyBorder="1" applyAlignment="1" applyProtection="1">
      <alignment horizontal="center"/>
    </xf>
    <xf numFmtId="0" fontId="51" fillId="2" borderId="7" xfId="15" applyFont="1" applyFill="1" applyBorder="1" applyAlignment="1" applyProtection="1">
      <alignment horizontal="center" wrapText="1"/>
    </xf>
    <xf numFmtId="173" fontId="27" fillId="0" borderId="2" xfId="2" applyNumberFormat="1" applyFont="1" applyBorder="1" applyAlignment="1">
      <alignment horizontal="center" vertical="center"/>
    </xf>
    <xf numFmtId="173" fontId="27" fillId="0" borderId="3" xfId="2" applyNumberFormat="1" applyFont="1" applyBorder="1" applyAlignment="1">
      <alignment horizontal="center" vertical="center"/>
    </xf>
    <xf numFmtId="0" fontId="66" fillId="15" borderId="7" xfId="0" applyFont="1" applyFill="1" applyBorder="1" applyAlignment="1">
      <alignment horizontal="center" vertical="center" wrapText="1"/>
    </xf>
    <xf numFmtId="0" fontId="60" fillId="6" borderId="7" xfId="0" applyFont="1" applyFill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7" fillId="0" borderId="5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60" fillId="15" borderId="7" xfId="0" applyFont="1" applyFill="1" applyBorder="1" applyAlignment="1">
      <alignment horizontal="center" vertical="center" wrapText="1"/>
    </xf>
    <xf numFmtId="0" fontId="60" fillId="15" borderId="7" xfId="0" applyFont="1" applyFill="1" applyBorder="1" applyAlignment="1">
      <alignment horizontal="center" vertical="center"/>
    </xf>
    <xf numFmtId="0" fontId="61" fillId="15" borderId="7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173" fontId="61" fillId="0" borderId="7" xfId="2" applyNumberFormat="1" applyFont="1" applyBorder="1" applyAlignment="1">
      <alignment horizontal="center" vertical="center"/>
    </xf>
    <xf numFmtId="173" fontId="60" fillId="15" borderId="7" xfId="2" applyNumberFormat="1" applyFont="1" applyFill="1" applyBorder="1" applyAlignment="1">
      <alignment horizontal="center" vertical="center"/>
    </xf>
    <xf numFmtId="0" fontId="60" fillId="6" borderId="7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/>
    </xf>
    <xf numFmtId="0" fontId="61" fillId="0" borderId="7" xfId="0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/>
    </xf>
    <xf numFmtId="0" fontId="60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wrapText="1"/>
    </xf>
    <xf numFmtId="0" fontId="61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6" fillId="15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1" fillId="19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11" fillId="19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</cellXfs>
  <cellStyles count="17">
    <cellStyle name="Excel Built-in Comma" xfId="6" xr:uid="{00000000-0005-0000-0000-000000000000}"/>
    <cellStyle name="Excel Built-in Currency" xfId="7" xr:uid="{00000000-0005-0000-0000-000001000000}"/>
    <cellStyle name="Excel Built-in Normal" xfId="8" xr:uid="{00000000-0005-0000-0000-000002000000}"/>
    <cellStyle name="Excel Built-in Percent" xfId="9" xr:uid="{00000000-0005-0000-0000-000003000000}"/>
    <cellStyle name="Heading" xfId="10" xr:uid="{00000000-0005-0000-0000-000004000000}"/>
    <cellStyle name="Heading1" xfId="11" xr:uid="{00000000-0005-0000-0000-000005000000}"/>
    <cellStyle name="Moeda" xfId="2" builtinId="4"/>
    <cellStyle name="Moeda 3" xfId="16" xr:uid="{00000000-0005-0000-0000-000007000000}"/>
    <cellStyle name="Normal" xfId="0" builtinId="0"/>
    <cellStyle name="Normal 2" xfId="5" xr:uid="{00000000-0005-0000-0000-000009000000}"/>
    <cellStyle name="Normal 3" xfId="15" xr:uid="{00000000-0005-0000-0000-00000A000000}"/>
    <cellStyle name="Normal 5" xfId="4" xr:uid="{00000000-0005-0000-0000-00000B000000}"/>
    <cellStyle name="Normal 5 2" xfId="12" xr:uid="{00000000-0005-0000-0000-00000C000000}"/>
    <cellStyle name="Porcentagem" xfId="3" builtinId="5"/>
    <cellStyle name="Result" xfId="13" xr:uid="{00000000-0005-0000-0000-00000E000000}"/>
    <cellStyle name="Result2" xfId="14" xr:uid="{00000000-0005-0000-0000-00000F000000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70840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58986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55965</xdr:colOff>
      <xdr:row>7</xdr:row>
      <xdr:rowOff>25395</xdr:rowOff>
    </xdr:from>
    <xdr:to>
      <xdr:col>4</xdr:col>
      <xdr:colOff>621810</xdr:colOff>
      <xdr:row>7</xdr:row>
      <xdr:rowOff>148875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218515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36916</xdr:colOff>
      <xdr:row>6</xdr:row>
      <xdr:rowOff>180975</xdr:rowOff>
    </xdr:from>
    <xdr:to>
      <xdr:col>4</xdr:col>
      <xdr:colOff>657226</xdr:colOff>
      <xdr:row>7</xdr:row>
      <xdr:rowOff>190499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008966" y="1333500"/>
          <a:ext cx="620310" cy="200024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2"/>
  <sheetViews>
    <sheetView tabSelected="1" zoomScaleNormal="100" workbookViewId="0">
      <selection activeCell="A8" sqref="A8:C8"/>
    </sheetView>
  </sheetViews>
  <sheetFormatPr defaultColWidth="22" defaultRowHeight="12.75"/>
  <cols>
    <col min="1" max="1" width="19.85546875" style="7" customWidth="1"/>
    <col min="2" max="2" width="18.28515625" style="7" customWidth="1"/>
    <col min="3" max="3" width="24.7109375" style="7" customWidth="1"/>
    <col min="4" max="4" width="17" style="7" customWidth="1"/>
    <col min="5" max="5" width="15" style="7" customWidth="1"/>
    <col min="6" max="6" width="19.28515625" style="7" customWidth="1"/>
    <col min="7" max="7" width="21.7109375" style="7" customWidth="1"/>
    <col min="8" max="8" width="11.42578125" style="7" customWidth="1"/>
    <col min="9" max="9" width="11.140625" style="7" customWidth="1"/>
    <col min="10" max="1025" width="22" style="7"/>
    <col min="1026" max="16384" width="22" style="3"/>
  </cols>
  <sheetData>
    <row r="1" spans="1:9" s="3" customFormat="1">
      <c r="A1" s="313" t="s">
        <v>36</v>
      </c>
      <c r="B1" s="313"/>
      <c r="C1" s="313"/>
      <c r="D1" s="313"/>
      <c r="E1" s="313"/>
      <c r="F1" s="313"/>
      <c r="G1" s="313"/>
    </row>
    <row r="2" spans="1:9" s="3" customFormat="1">
      <c r="A2" s="314" t="s">
        <v>0</v>
      </c>
      <c r="B2" s="314"/>
      <c r="C2" s="314"/>
      <c r="D2" s="314"/>
      <c r="E2" s="314"/>
      <c r="F2" s="314"/>
      <c r="G2" s="314"/>
    </row>
    <row r="3" spans="1:9" s="3" customFormat="1">
      <c r="A3" s="131" t="s">
        <v>1</v>
      </c>
      <c r="B3" s="333" t="s">
        <v>359</v>
      </c>
      <c r="C3" s="333"/>
      <c r="D3" s="333"/>
      <c r="E3" s="132" t="s">
        <v>2</v>
      </c>
      <c r="F3" s="334" t="s">
        <v>360</v>
      </c>
      <c r="G3" s="334"/>
    </row>
    <row r="4" spans="1:9" s="3" customFormat="1">
      <c r="A4" s="131" t="s">
        <v>3</v>
      </c>
      <c r="B4" s="315">
        <f ca="1">NOW()</f>
        <v>44335.701136689815</v>
      </c>
      <c r="C4" s="315"/>
      <c r="D4" s="315"/>
      <c r="E4" s="315"/>
      <c r="F4" s="315"/>
      <c r="G4" s="315"/>
    </row>
    <row r="5" spans="1:9" s="3" customFormat="1">
      <c r="A5" s="316" t="s">
        <v>4</v>
      </c>
      <c r="B5" s="316"/>
      <c r="C5" s="316"/>
      <c r="D5" s="316"/>
      <c r="E5" s="316"/>
      <c r="F5" s="316"/>
      <c r="G5" s="316"/>
      <c r="H5" s="4"/>
    </row>
    <row r="6" spans="1:9" s="3" customFormat="1">
      <c r="A6" s="322" t="s">
        <v>5</v>
      </c>
      <c r="B6" s="322"/>
      <c r="C6" s="344" t="s">
        <v>328</v>
      </c>
      <c r="D6" s="344"/>
      <c r="E6" s="344"/>
      <c r="F6" s="344"/>
      <c r="G6" s="344"/>
      <c r="H6" s="5"/>
    </row>
    <row r="7" spans="1:9" s="3" customFormat="1">
      <c r="A7" s="322" t="s">
        <v>6</v>
      </c>
      <c r="B7" s="322"/>
      <c r="C7" s="344" t="s">
        <v>361</v>
      </c>
      <c r="D7" s="344"/>
      <c r="E7" s="344"/>
      <c r="F7" s="344"/>
      <c r="G7" s="344"/>
      <c r="H7" s="6"/>
    </row>
    <row r="8" spans="1:9" s="3" customFormat="1">
      <c r="A8" s="322" t="s">
        <v>258</v>
      </c>
      <c r="B8" s="322"/>
      <c r="C8" s="322"/>
      <c r="D8" s="178"/>
      <c r="E8" s="283">
        <v>1</v>
      </c>
      <c r="F8" s="283"/>
      <c r="G8" s="179" t="str">
        <f>IF(E8=1,"Lucro Real",IF(E8=2,"Lucro Presumido",IF(E8=3,"SIMPLES-Anexo III",IF(E8=4,"SIMPLES-Anexo IV","RT Inválido"))))</f>
        <v>Lucro Real</v>
      </c>
      <c r="H8" s="6"/>
    </row>
    <row r="9" spans="1:9" s="3" customFormat="1">
      <c r="A9" s="349" t="s">
        <v>7</v>
      </c>
      <c r="B9" s="349"/>
      <c r="C9" s="349"/>
      <c r="D9" s="349"/>
      <c r="E9" s="349"/>
      <c r="F9" s="349"/>
      <c r="G9" s="349"/>
      <c r="H9" s="6"/>
    </row>
    <row r="10" spans="1:9" s="3" customFormat="1">
      <c r="A10" s="180" t="s">
        <v>8</v>
      </c>
      <c r="B10" s="318" t="s">
        <v>9</v>
      </c>
      <c r="C10" s="318"/>
      <c r="D10" s="318"/>
      <c r="E10" s="319">
        <f ca="1">NOW()</f>
        <v>44335.701136689815</v>
      </c>
      <c r="F10" s="320"/>
      <c r="G10" s="320"/>
      <c r="H10" s="6"/>
    </row>
    <row r="11" spans="1:9" s="3" customFormat="1">
      <c r="A11" s="180" t="s">
        <v>10</v>
      </c>
      <c r="B11" s="317" t="s">
        <v>11</v>
      </c>
      <c r="C11" s="317"/>
      <c r="D11" s="317"/>
      <c r="E11" s="350" t="s">
        <v>329</v>
      </c>
      <c r="F11" s="350"/>
      <c r="G11" s="350"/>
    </row>
    <row r="12" spans="1:9" s="3" customFormat="1">
      <c r="A12" s="181" t="s">
        <v>12</v>
      </c>
      <c r="B12" s="345" t="s">
        <v>68</v>
      </c>
      <c r="C12" s="346"/>
      <c r="D12" s="346"/>
      <c r="E12" s="346"/>
      <c r="F12" s="347" t="s">
        <v>253</v>
      </c>
      <c r="G12" s="348"/>
    </row>
    <row r="13" spans="1:9" s="3" customFormat="1">
      <c r="A13" s="180" t="s">
        <v>13</v>
      </c>
      <c r="B13" s="352" t="s">
        <v>14</v>
      </c>
      <c r="C13" s="352"/>
      <c r="D13" s="352"/>
      <c r="E13" s="352"/>
      <c r="F13" s="324"/>
      <c r="G13" s="250">
        <v>30</v>
      </c>
      <c r="H13" s="31"/>
      <c r="I13" s="31"/>
    </row>
    <row r="14" spans="1:9" s="3" customFormat="1">
      <c r="A14" s="325" t="s">
        <v>280</v>
      </c>
      <c r="B14" s="325"/>
      <c r="C14" s="325"/>
      <c r="D14" s="325"/>
      <c r="E14" s="325"/>
      <c r="F14" s="325"/>
      <c r="G14" s="325"/>
      <c r="H14" s="31"/>
      <c r="I14" s="31"/>
    </row>
    <row r="15" spans="1:9" s="3" customFormat="1">
      <c r="A15" s="326" t="s">
        <v>281</v>
      </c>
      <c r="B15" s="326"/>
      <c r="C15" s="326"/>
      <c r="D15" s="327" t="s">
        <v>282</v>
      </c>
      <c r="E15" s="327"/>
      <c r="F15" s="327" t="s">
        <v>283</v>
      </c>
      <c r="G15" s="327"/>
      <c r="H15" s="31"/>
      <c r="I15" s="31"/>
    </row>
    <row r="16" spans="1:9" s="3" customFormat="1">
      <c r="A16" s="328" t="s">
        <v>340</v>
      </c>
      <c r="B16" s="328"/>
      <c r="C16" s="328"/>
      <c r="D16" s="329" t="s">
        <v>284</v>
      </c>
      <c r="E16" s="329"/>
      <c r="F16" s="330">
        <v>2</v>
      </c>
      <c r="G16" s="330"/>
      <c r="H16" s="31"/>
      <c r="I16" s="31"/>
    </row>
    <row r="17" spans="1:1025">
      <c r="A17" s="328"/>
      <c r="B17" s="328"/>
      <c r="C17" s="328"/>
      <c r="D17" s="329"/>
      <c r="E17" s="329"/>
      <c r="F17" s="330"/>
      <c r="G17" s="3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12" customHeight="1">
      <c r="A18" s="351"/>
      <c r="B18" s="351"/>
      <c r="C18" s="351"/>
      <c r="D18" s="351"/>
      <c r="E18" s="351"/>
      <c r="F18" s="351"/>
      <c r="G18" s="351"/>
      <c r="H18" s="3"/>
    </row>
    <row r="19" spans="1:1025" ht="15.75">
      <c r="A19" s="332" t="s">
        <v>293</v>
      </c>
      <c r="B19" s="332"/>
      <c r="C19" s="332"/>
      <c r="D19" s="332"/>
      <c r="E19" s="332"/>
      <c r="F19" s="332"/>
      <c r="G19" s="332"/>
      <c r="H19" s="3"/>
    </row>
    <row r="20" spans="1:1025">
      <c r="A20" s="314" t="s">
        <v>292</v>
      </c>
      <c r="B20" s="314"/>
      <c r="C20" s="314"/>
      <c r="D20" s="314"/>
      <c r="E20" s="314"/>
      <c r="F20" s="314"/>
      <c r="G20" s="314"/>
      <c r="H20" s="3"/>
    </row>
    <row r="21" spans="1:1025" ht="18" customHeight="1">
      <c r="A21" s="331" t="s">
        <v>294</v>
      </c>
      <c r="B21" s="331"/>
      <c r="C21" s="331"/>
      <c r="D21" s="331"/>
      <c r="E21" s="331"/>
      <c r="F21" s="331"/>
      <c r="G21" s="331"/>
      <c r="H21" s="3"/>
    </row>
    <row r="22" spans="1:1025" ht="54" customHeight="1">
      <c r="A22" s="49">
        <v>1</v>
      </c>
      <c r="B22" s="277" t="s">
        <v>261</v>
      </c>
      <c r="C22" s="277"/>
      <c r="D22" s="277"/>
      <c r="E22" s="277"/>
      <c r="F22" s="354"/>
      <c r="G22" s="183" t="s">
        <v>344</v>
      </c>
      <c r="H22" s="3"/>
    </row>
    <row r="23" spans="1:1025" ht="16.5" customHeight="1">
      <c r="A23" s="49">
        <v>2</v>
      </c>
      <c r="B23" s="323" t="s">
        <v>54</v>
      </c>
      <c r="C23" s="323"/>
      <c r="D23" s="323"/>
      <c r="E23" s="323"/>
      <c r="F23" s="324"/>
      <c r="G23" s="184" t="s">
        <v>67</v>
      </c>
      <c r="H23" s="3"/>
      <c r="J23" s="8"/>
    </row>
    <row r="24" spans="1:1025" ht="16.5" customHeight="1">
      <c r="A24" s="49">
        <v>3</v>
      </c>
      <c r="B24" s="277" t="s">
        <v>331</v>
      </c>
      <c r="C24" s="277"/>
      <c r="D24" s="277"/>
      <c r="E24" s="277"/>
      <c r="F24" s="277"/>
      <c r="G24" s="185">
        <v>1500.4</v>
      </c>
      <c r="H24" s="3"/>
      <c r="I24" s="8"/>
      <c r="J24" s="8"/>
    </row>
    <row r="25" spans="1:1025" ht="16.5" customHeight="1">
      <c r="A25" s="49">
        <v>4</v>
      </c>
      <c r="B25" s="278" t="s">
        <v>15</v>
      </c>
      <c r="C25" s="278"/>
      <c r="D25" s="278"/>
      <c r="E25" s="278"/>
      <c r="F25" s="301"/>
      <c r="G25" s="118" t="s">
        <v>71</v>
      </c>
      <c r="H25" s="3"/>
    </row>
    <row r="26" spans="1:1025" ht="16.5" customHeight="1">
      <c r="A26" s="49">
        <v>5</v>
      </c>
      <c r="B26" s="278" t="s">
        <v>16</v>
      </c>
      <c r="C26" s="278"/>
      <c r="D26" s="278"/>
      <c r="E26" s="278"/>
      <c r="F26" s="301"/>
      <c r="G26" s="186" t="s">
        <v>72</v>
      </c>
      <c r="H26" s="3"/>
    </row>
    <row r="27" spans="1:1025" ht="16.5" customHeight="1">
      <c r="A27" s="110">
        <v>6</v>
      </c>
      <c r="B27" s="321" t="s">
        <v>76</v>
      </c>
      <c r="C27" s="321"/>
      <c r="D27" s="321"/>
      <c r="E27" s="321"/>
      <c r="F27" s="321"/>
      <c r="G27" s="119">
        <f>G24/220</f>
        <v>6.82</v>
      </c>
      <c r="H27" s="3"/>
    </row>
    <row r="28" spans="1:1025" ht="16.5" customHeight="1">
      <c r="A28" s="110">
        <v>7</v>
      </c>
      <c r="B28" s="321" t="s">
        <v>137</v>
      </c>
      <c r="C28" s="321"/>
      <c r="D28" s="321"/>
      <c r="E28" s="321"/>
      <c r="F28" s="321"/>
      <c r="G28" s="119">
        <f>SUM(G27+G29)</f>
        <v>8.870000000000001</v>
      </c>
      <c r="H28" s="3"/>
    </row>
    <row r="29" spans="1:1025" ht="16.5" customHeight="1">
      <c r="A29" s="110">
        <v>8</v>
      </c>
      <c r="B29" s="321" t="s">
        <v>138</v>
      </c>
      <c r="C29" s="321"/>
      <c r="D29" s="321"/>
      <c r="E29" s="321"/>
      <c r="F29" s="321"/>
      <c r="G29" s="119">
        <f>ROUND(G27*0.3,2)</f>
        <v>2.0499999999999998</v>
      </c>
      <c r="H29" s="3"/>
    </row>
    <row r="30" spans="1:1025" ht="16.5" customHeight="1">
      <c r="A30" s="110">
        <v>9</v>
      </c>
      <c r="B30" s="321" t="s">
        <v>141</v>
      </c>
      <c r="C30" s="321"/>
      <c r="D30" s="321"/>
      <c r="E30" s="321"/>
      <c r="F30" s="321"/>
      <c r="G30" s="119">
        <f>G24*0.3</f>
        <v>450.12</v>
      </c>
      <c r="H30" s="3"/>
    </row>
    <row r="31" spans="1:1025" ht="16.5" customHeight="1">
      <c r="A31" s="40">
        <v>10</v>
      </c>
      <c r="B31" s="336" t="s">
        <v>69</v>
      </c>
      <c r="C31" s="336"/>
      <c r="D31" s="336"/>
      <c r="E31" s="336"/>
      <c r="F31" s="336"/>
      <c r="G31" s="119">
        <f>ROUND(G27*1.5,2)</f>
        <v>10.23</v>
      </c>
      <c r="H31" s="3"/>
    </row>
    <row r="32" spans="1:1025" ht="16.5" customHeight="1">
      <c r="A32" s="40">
        <v>11</v>
      </c>
      <c r="B32" s="336" t="s">
        <v>139</v>
      </c>
      <c r="C32" s="336"/>
      <c r="D32" s="336"/>
      <c r="E32" s="336"/>
      <c r="F32" s="336"/>
      <c r="G32" s="119">
        <f>ROUND(1.3*G27*1.5,2)</f>
        <v>13.3</v>
      </c>
      <c r="H32" s="3"/>
    </row>
    <row r="33" spans="1:1025" ht="16.5" customHeight="1">
      <c r="A33" s="40">
        <v>12</v>
      </c>
      <c r="B33" s="336" t="s">
        <v>236</v>
      </c>
      <c r="C33" s="336"/>
      <c r="D33" s="336"/>
      <c r="E33" s="336"/>
      <c r="F33" s="336"/>
      <c r="G33" s="119">
        <f>ROUND(G27*0.2,2)</f>
        <v>1.36</v>
      </c>
      <c r="H33" s="3"/>
    </row>
    <row r="34" spans="1:1025" ht="16.5" customHeight="1">
      <c r="A34" s="40">
        <v>13</v>
      </c>
      <c r="B34" s="336" t="s">
        <v>140</v>
      </c>
      <c r="C34" s="336"/>
      <c r="D34" s="336"/>
      <c r="E34" s="336"/>
      <c r="F34" s="336"/>
      <c r="G34" s="119">
        <f>ROUND(1.3*G27*0.2,2)</f>
        <v>1.77</v>
      </c>
      <c r="H34" s="3"/>
    </row>
    <row r="35" spans="1:1025" ht="16.5" customHeight="1">
      <c r="A35" s="40">
        <v>14</v>
      </c>
      <c r="B35" s="336" t="s">
        <v>142</v>
      </c>
      <c r="C35" s="336"/>
      <c r="D35" s="336"/>
      <c r="E35" s="336"/>
      <c r="F35" s="336"/>
      <c r="G35" s="119">
        <f>ROUND(G27/6,2)</f>
        <v>1.1399999999999999</v>
      </c>
      <c r="H35" s="3"/>
    </row>
    <row r="36" spans="1:1025" ht="16.5" customHeight="1">
      <c r="A36" s="40">
        <v>15</v>
      </c>
      <c r="B36" s="353" t="s">
        <v>70</v>
      </c>
      <c r="C36" s="353"/>
      <c r="D36" s="353"/>
      <c r="E36" s="353"/>
      <c r="F36" s="353"/>
      <c r="G36" s="133">
        <v>2</v>
      </c>
      <c r="H36" s="3"/>
    </row>
    <row r="37" spans="1:1025" ht="18.75" customHeight="1">
      <c r="A37" s="123" t="s">
        <v>73</v>
      </c>
      <c r="B37" s="335" t="s">
        <v>297</v>
      </c>
      <c r="C37" s="335"/>
      <c r="D37" s="335"/>
      <c r="E37" s="335"/>
      <c r="F37" s="335"/>
      <c r="G37" s="335"/>
      <c r="H37" s="3"/>
    </row>
    <row r="38" spans="1:1025" ht="18.75" customHeight="1">
      <c r="A38" s="123" t="s">
        <v>74</v>
      </c>
      <c r="B38" s="335" t="s">
        <v>296</v>
      </c>
      <c r="C38" s="335"/>
      <c r="D38" s="335"/>
      <c r="E38" s="335"/>
      <c r="F38" s="335"/>
      <c r="G38" s="335"/>
      <c r="H38" s="3"/>
    </row>
    <row r="39" spans="1:1025">
      <c r="A39" s="187"/>
      <c r="B39" s="188"/>
      <c r="C39" s="188"/>
      <c r="D39" s="188"/>
      <c r="E39" s="188"/>
      <c r="F39" s="188"/>
      <c r="G39" s="188"/>
      <c r="H39" s="3"/>
    </row>
    <row r="40" spans="1:1025">
      <c r="A40" s="181"/>
      <c r="B40" s="189"/>
      <c r="C40" s="189"/>
      <c r="D40" s="189"/>
      <c r="E40" s="189"/>
      <c r="F40" s="189"/>
      <c r="G40" s="189"/>
      <c r="H40" s="3"/>
    </row>
    <row r="41" spans="1:1025" ht="15.75">
      <c r="A41" s="357" t="s">
        <v>75</v>
      </c>
      <c r="B41" s="357"/>
      <c r="C41" s="357"/>
      <c r="D41" s="357"/>
      <c r="E41" s="357"/>
      <c r="F41" s="357"/>
      <c r="G41" s="357"/>
      <c r="H41" s="3"/>
    </row>
    <row r="42" spans="1:1025">
      <c r="A42" s="171">
        <v>1</v>
      </c>
      <c r="B42" s="356" t="s">
        <v>17</v>
      </c>
      <c r="C42" s="356"/>
      <c r="D42" s="356"/>
      <c r="E42" s="356" t="s">
        <v>20</v>
      </c>
      <c r="F42" s="356"/>
      <c r="G42" s="251" t="s">
        <v>18</v>
      </c>
      <c r="H42" s="3"/>
    </row>
    <row r="43" spans="1:1025" s="10" customFormat="1" ht="25.5" customHeight="1">
      <c r="A43" s="191" t="s">
        <v>8</v>
      </c>
      <c r="B43" s="358" t="s">
        <v>332</v>
      </c>
      <c r="C43" s="358"/>
      <c r="D43" s="358"/>
      <c r="E43" s="358"/>
      <c r="F43" s="358"/>
      <c r="G43" s="192">
        <f>ROUND((G24/220)*180,2)*G36</f>
        <v>2455.1999999999998</v>
      </c>
      <c r="H43" s="11"/>
      <c r="I43" s="12"/>
      <c r="J43" s="12"/>
      <c r="K43" s="12"/>
      <c r="L43" s="1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</row>
    <row r="44" spans="1:1025" s="10" customFormat="1" ht="25.5" customHeight="1">
      <c r="A44" s="191" t="s">
        <v>10</v>
      </c>
      <c r="B44" s="338" t="s">
        <v>77</v>
      </c>
      <c r="C44" s="339"/>
      <c r="D44" s="339"/>
      <c r="E44" s="339"/>
      <c r="F44" s="339"/>
      <c r="G44" s="192">
        <f>ROUND($G$35*G36*15,2)</f>
        <v>34.200000000000003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</row>
    <row r="45" spans="1:1025" s="10" customFormat="1" ht="12" customHeight="1">
      <c r="A45" s="64" t="s">
        <v>12</v>
      </c>
      <c r="B45" s="340" t="s">
        <v>266</v>
      </c>
      <c r="C45" s="340"/>
      <c r="D45" s="340"/>
      <c r="E45" s="340"/>
      <c r="F45" s="340"/>
      <c r="G45" s="192">
        <f>ROUND((G44)*0.2,2)</f>
        <v>6.84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</row>
    <row r="46" spans="1:1025" s="10" customFormat="1" ht="25.5" customHeight="1">
      <c r="A46" s="191" t="s">
        <v>13</v>
      </c>
      <c r="B46" s="339" t="s">
        <v>241</v>
      </c>
      <c r="C46" s="339"/>
      <c r="D46" s="339"/>
      <c r="E46" s="341">
        <v>0.3</v>
      </c>
      <c r="F46" s="342"/>
      <c r="G46" s="104">
        <f>ROUND(E46*SUM(G43:G45),2)</f>
        <v>748.87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</row>
    <row r="47" spans="1:1025" s="10" customFormat="1" ht="12" customHeight="1">
      <c r="A47" s="64" t="s">
        <v>22</v>
      </c>
      <c r="B47" s="359" t="s">
        <v>78</v>
      </c>
      <c r="C47" s="359"/>
      <c r="D47" s="359"/>
      <c r="E47" s="359"/>
      <c r="F47" s="359"/>
      <c r="G47" s="104"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</row>
    <row r="48" spans="1:1025" s="15" customFormat="1" ht="15.75" customHeight="1">
      <c r="A48" s="360" t="s">
        <v>245</v>
      </c>
      <c r="B48" s="360"/>
      <c r="C48" s="360"/>
      <c r="D48" s="360"/>
      <c r="E48" s="360"/>
      <c r="F48" s="360"/>
      <c r="G48" s="41">
        <f>SUM(G43:G47)</f>
        <v>3245.1099999999997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</row>
    <row r="49" spans="1:1025" s="15" customFormat="1" ht="15.75" customHeight="1">
      <c r="A49" s="87" t="s">
        <v>23</v>
      </c>
      <c r="B49" s="258" t="s">
        <v>314</v>
      </c>
      <c r="C49" s="258"/>
      <c r="D49" s="258"/>
      <c r="E49" s="258"/>
      <c r="F49" s="258"/>
      <c r="G49" s="148">
        <f>ROUND(G31*15*G36*0.5,2)</f>
        <v>153.44999999999999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  <c r="AMK49" s="13"/>
    </row>
    <row r="50" spans="1:1025" s="15" customFormat="1" ht="15.75" customHeight="1">
      <c r="A50" s="310" t="s">
        <v>246</v>
      </c>
      <c r="B50" s="310"/>
      <c r="C50" s="310"/>
      <c r="D50" s="310"/>
      <c r="E50" s="310"/>
      <c r="F50" s="310"/>
      <c r="G50" s="111">
        <f>SUM(G49)</f>
        <v>153.44999999999999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</row>
    <row r="51" spans="1:1025" s="15" customFormat="1" ht="15.75" customHeight="1">
      <c r="A51" s="193"/>
      <c r="B51" s="193"/>
      <c r="C51" s="193"/>
      <c r="D51" s="193"/>
      <c r="E51" s="193"/>
      <c r="F51" s="193"/>
      <c r="G51" s="194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</row>
    <row r="52" spans="1:1025" s="15" customFormat="1" ht="15.75" customHeight="1">
      <c r="A52" s="310" t="s">
        <v>240</v>
      </c>
      <c r="B52" s="310"/>
      <c r="C52" s="310"/>
      <c r="D52" s="310"/>
      <c r="E52" s="310"/>
      <c r="F52" s="310"/>
      <c r="G52" s="149">
        <f>G48+G50</f>
        <v>3398.5599999999995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</row>
    <row r="53" spans="1:1025" s="15" customFormat="1" ht="15.75" customHeight="1">
      <c r="A53" s="123" t="s">
        <v>79</v>
      </c>
      <c r="B53" s="343" t="s">
        <v>306</v>
      </c>
      <c r="C53" s="343"/>
      <c r="D53" s="343"/>
      <c r="E53" s="343"/>
      <c r="F53" s="343"/>
      <c r="G53" s="34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</row>
    <row r="54" spans="1:1025" s="15" customFormat="1" ht="15.75" customHeight="1">
      <c r="A54" s="123" t="s">
        <v>83</v>
      </c>
      <c r="B54" s="343" t="s">
        <v>305</v>
      </c>
      <c r="C54" s="343"/>
      <c r="D54" s="343"/>
      <c r="E54" s="343"/>
      <c r="F54" s="343"/>
      <c r="G54" s="34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 s="13"/>
    </row>
    <row r="55" spans="1:1025" s="15" customFormat="1" ht="15.75" customHeight="1">
      <c r="A55" s="195"/>
      <c r="B55" s="196"/>
      <c r="C55" s="196"/>
      <c r="D55" s="196"/>
      <c r="E55" s="196"/>
      <c r="F55" s="196"/>
      <c r="G55" s="196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</row>
    <row r="56" spans="1:1025" s="15" customFormat="1">
      <c r="A56" s="197"/>
      <c r="B56" s="197"/>
      <c r="C56" s="197"/>
      <c r="D56" s="198"/>
      <c r="E56" s="198"/>
      <c r="F56" s="198"/>
      <c r="G56" s="199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 s="13"/>
    </row>
    <row r="57" spans="1:1025" ht="15.75">
      <c r="A57" s="332" t="s">
        <v>80</v>
      </c>
      <c r="B57" s="332"/>
      <c r="C57" s="332"/>
      <c r="D57" s="332"/>
      <c r="E57" s="332"/>
      <c r="F57" s="332"/>
      <c r="G57" s="332"/>
      <c r="H57" s="31"/>
    </row>
    <row r="58" spans="1:1025">
      <c r="A58" s="43" t="s">
        <v>37</v>
      </c>
      <c r="B58" s="337" t="s">
        <v>242</v>
      </c>
      <c r="C58" s="337"/>
      <c r="D58" s="337"/>
      <c r="E58" s="337"/>
      <c r="F58" s="337"/>
      <c r="G58" s="168" t="s">
        <v>18</v>
      </c>
      <c r="H58" s="3"/>
    </row>
    <row r="59" spans="1:1025" s="19" customFormat="1" ht="19.5" customHeight="1">
      <c r="A59" s="170" t="s">
        <v>8</v>
      </c>
      <c r="B59" s="295" t="s">
        <v>298</v>
      </c>
      <c r="C59" s="295"/>
      <c r="D59" s="295"/>
      <c r="E59" s="295"/>
      <c r="F59" s="295"/>
      <c r="G59" s="200">
        <f>ROUND(G48/12,2)</f>
        <v>270.43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  <c r="AJV59" s="18"/>
      <c r="AJW59" s="18"/>
      <c r="AJX59" s="18"/>
      <c r="AJY59" s="18"/>
      <c r="AJZ59" s="18"/>
      <c r="AKA59" s="18"/>
      <c r="AKB59" s="18"/>
      <c r="AKC59" s="18"/>
      <c r="AKD59" s="18"/>
      <c r="AKE59" s="18"/>
      <c r="AKF59" s="18"/>
      <c r="AKG59" s="18"/>
      <c r="AKH59" s="18"/>
      <c r="AKI59" s="18"/>
      <c r="AKJ59" s="18"/>
      <c r="AKK59" s="18"/>
      <c r="AKL59" s="18"/>
      <c r="AKM59" s="18"/>
      <c r="AKN59" s="18"/>
      <c r="AKO59" s="18"/>
      <c r="AKP59" s="18"/>
      <c r="AKQ59" s="18"/>
      <c r="AKR59" s="18"/>
      <c r="AKS59" s="18"/>
      <c r="AKT59" s="18"/>
      <c r="AKU59" s="18"/>
      <c r="AKV59" s="18"/>
      <c r="AKW59" s="18"/>
      <c r="AKX59" s="18"/>
      <c r="AKY59" s="18"/>
      <c r="AKZ59" s="18"/>
      <c r="ALA59" s="18"/>
      <c r="ALB59" s="18"/>
      <c r="ALC59" s="18"/>
      <c r="ALD59" s="18"/>
      <c r="ALE59" s="18"/>
      <c r="ALF59" s="18"/>
      <c r="ALG59" s="18"/>
      <c r="ALH59" s="18"/>
      <c r="ALI59" s="18"/>
      <c r="ALJ59" s="18"/>
      <c r="ALK59" s="18"/>
      <c r="ALL59" s="18"/>
      <c r="ALM59" s="18"/>
      <c r="ALN59" s="18"/>
      <c r="ALO59" s="18"/>
      <c r="ALP59" s="18"/>
      <c r="ALQ59" s="18"/>
      <c r="ALR59" s="18"/>
      <c r="ALS59" s="18"/>
      <c r="ALT59" s="18"/>
      <c r="ALU59" s="18"/>
      <c r="ALV59" s="18"/>
      <c r="ALW59" s="18"/>
      <c r="ALX59" s="18"/>
      <c r="ALY59" s="18"/>
      <c r="ALZ59" s="18"/>
      <c r="AMA59" s="18"/>
      <c r="AMB59" s="18"/>
      <c r="AMC59" s="18"/>
      <c r="AMD59" s="18"/>
      <c r="AME59" s="18"/>
      <c r="AMF59" s="18"/>
      <c r="AMG59" s="18"/>
      <c r="AMH59" s="18"/>
      <c r="AMI59" s="18"/>
      <c r="AMJ59" s="18"/>
      <c r="AMK59" s="18"/>
    </row>
    <row r="60" spans="1:1025" s="19" customFormat="1" ht="19.5" customHeight="1">
      <c r="A60" s="170" t="s">
        <v>10</v>
      </c>
      <c r="B60" s="295" t="s">
        <v>81</v>
      </c>
      <c r="C60" s="295"/>
      <c r="D60" s="295"/>
      <c r="E60" s="295"/>
      <c r="F60" s="295"/>
      <c r="G60" s="200">
        <f>ROUND((G48+G48/3)/12,2)</f>
        <v>360.57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  <c r="AMJ60" s="18"/>
      <c r="AMK60" s="18"/>
    </row>
    <row r="61" spans="1:1025" s="19" customFormat="1" ht="19.5" customHeight="1">
      <c r="A61" s="290" t="s">
        <v>82</v>
      </c>
      <c r="B61" s="290"/>
      <c r="C61" s="290"/>
      <c r="D61" s="290"/>
      <c r="E61" s="290"/>
      <c r="F61" s="290"/>
      <c r="G61" s="201">
        <f>SUM(G59:G60)</f>
        <v>631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  <c r="AJV61" s="18"/>
      <c r="AJW61" s="18"/>
      <c r="AJX61" s="18"/>
      <c r="AJY61" s="18"/>
      <c r="AJZ61" s="18"/>
      <c r="AKA61" s="18"/>
      <c r="AKB61" s="18"/>
      <c r="AKC61" s="18"/>
      <c r="AKD61" s="18"/>
      <c r="AKE61" s="18"/>
      <c r="AKF61" s="18"/>
      <c r="AKG61" s="18"/>
      <c r="AKH61" s="18"/>
      <c r="AKI61" s="18"/>
      <c r="AKJ61" s="18"/>
      <c r="AKK61" s="18"/>
      <c r="AKL61" s="18"/>
      <c r="AKM61" s="18"/>
      <c r="AKN61" s="18"/>
      <c r="AKO61" s="18"/>
      <c r="AKP61" s="18"/>
      <c r="AKQ61" s="18"/>
      <c r="AKR61" s="18"/>
      <c r="AKS61" s="18"/>
      <c r="AKT61" s="18"/>
      <c r="AKU61" s="18"/>
      <c r="AKV61" s="18"/>
      <c r="AKW61" s="18"/>
      <c r="AKX61" s="18"/>
      <c r="AKY61" s="18"/>
      <c r="AKZ61" s="18"/>
      <c r="ALA61" s="18"/>
      <c r="ALB61" s="18"/>
      <c r="ALC61" s="18"/>
      <c r="ALD61" s="18"/>
      <c r="ALE61" s="18"/>
      <c r="ALF61" s="18"/>
      <c r="ALG61" s="18"/>
      <c r="ALH61" s="18"/>
      <c r="ALI61" s="18"/>
      <c r="ALJ61" s="18"/>
      <c r="ALK61" s="18"/>
      <c r="ALL61" s="18"/>
      <c r="ALM61" s="18"/>
      <c r="ALN61" s="18"/>
      <c r="ALO61" s="18"/>
      <c r="ALP61" s="18"/>
      <c r="ALQ61" s="18"/>
      <c r="ALR61" s="18"/>
      <c r="ALS61" s="18"/>
      <c r="ALT61" s="18"/>
      <c r="ALU61" s="18"/>
      <c r="ALV61" s="18"/>
      <c r="ALW61" s="18"/>
      <c r="ALX61" s="18"/>
      <c r="ALY61" s="18"/>
      <c r="ALZ61" s="18"/>
      <c r="AMA61" s="18"/>
      <c r="AMB61" s="18"/>
      <c r="AMC61" s="18"/>
      <c r="AMD61" s="18"/>
      <c r="AME61" s="18"/>
      <c r="AMF61" s="18"/>
      <c r="AMG61" s="18"/>
      <c r="AMH61" s="18"/>
      <c r="AMI61" s="18"/>
      <c r="AMJ61" s="18"/>
      <c r="AMK61" s="18"/>
    </row>
    <row r="62" spans="1:1025" s="19" customFormat="1" ht="26.25" customHeight="1">
      <c r="A62" s="124" t="s">
        <v>85</v>
      </c>
      <c r="B62" s="355" t="s">
        <v>299</v>
      </c>
      <c r="C62" s="355"/>
      <c r="D62" s="355"/>
      <c r="E62" s="355"/>
      <c r="F62" s="355"/>
      <c r="G62" s="355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  <c r="PC62" s="18"/>
      <c r="PD62" s="18"/>
      <c r="PE62" s="18"/>
      <c r="PF62" s="18"/>
      <c r="PG62" s="18"/>
      <c r="PH62" s="18"/>
      <c r="PI62" s="18"/>
      <c r="PJ62" s="18"/>
      <c r="PK62" s="18"/>
      <c r="PL62" s="18"/>
      <c r="PM62" s="18"/>
      <c r="PN62" s="18"/>
      <c r="PO62" s="18"/>
      <c r="PP62" s="18"/>
      <c r="PQ62" s="18"/>
      <c r="PR62" s="18"/>
      <c r="PS62" s="18"/>
      <c r="PT62" s="18"/>
      <c r="PU62" s="18"/>
      <c r="PV62" s="18"/>
      <c r="PW62" s="18"/>
      <c r="PX62" s="18"/>
      <c r="PY62" s="18"/>
      <c r="PZ62" s="18"/>
      <c r="QA62" s="18"/>
      <c r="QB62" s="18"/>
      <c r="QC62" s="18"/>
      <c r="QD62" s="18"/>
      <c r="QE62" s="18"/>
      <c r="QF62" s="18"/>
      <c r="QG62" s="18"/>
      <c r="QH62" s="18"/>
      <c r="QI62" s="18"/>
      <c r="QJ62" s="18"/>
      <c r="QK62" s="18"/>
      <c r="QL62" s="18"/>
      <c r="QM62" s="18"/>
      <c r="QN62" s="18"/>
      <c r="QO62" s="18"/>
      <c r="QP62" s="18"/>
      <c r="QQ62" s="18"/>
      <c r="QR62" s="18"/>
      <c r="QS62" s="18"/>
      <c r="QT62" s="18"/>
      <c r="QU62" s="18"/>
      <c r="QV62" s="18"/>
      <c r="QW62" s="18"/>
      <c r="QX62" s="18"/>
      <c r="QY62" s="18"/>
      <c r="QZ62" s="18"/>
      <c r="RA62" s="18"/>
      <c r="RB62" s="18"/>
      <c r="RC62" s="18"/>
      <c r="RD62" s="18"/>
      <c r="RE62" s="18"/>
      <c r="RF62" s="18"/>
      <c r="RG62" s="18"/>
      <c r="RH62" s="18"/>
      <c r="RI62" s="18"/>
      <c r="RJ62" s="18"/>
      <c r="RK62" s="18"/>
      <c r="RL62" s="18"/>
      <c r="RM62" s="18"/>
      <c r="RN62" s="18"/>
      <c r="RO62" s="18"/>
      <c r="RP62" s="18"/>
      <c r="RQ62" s="18"/>
      <c r="RR62" s="18"/>
      <c r="RS62" s="18"/>
      <c r="RT62" s="18"/>
      <c r="RU62" s="18"/>
      <c r="RV62" s="18"/>
      <c r="RW62" s="18"/>
      <c r="RX62" s="18"/>
      <c r="RY62" s="18"/>
      <c r="RZ62" s="18"/>
      <c r="SA62" s="18"/>
      <c r="SB62" s="18"/>
      <c r="SC62" s="18"/>
      <c r="SD62" s="18"/>
      <c r="SE62" s="18"/>
      <c r="SF62" s="18"/>
      <c r="SG62" s="18"/>
      <c r="SH62" s="18"/>
      <c r="SI62" s="18"/>
      <c r="SJ62" s="18"/>
      <c r="SK62" s="18"/>
      <c r="SL62" s="18"/>
      <c r="SM62" s="18"/>
      <c r="SN62" s="18"/>
      <c r="SO62" s="18"/>
      <c r="SP62" s="18"/>
      <c r="SQ62" s="18"/>
      <c r="SR62" s="18"/>
      <c r="SS62" s="18"/>
      <c r="ST62" s="18"/>
      <c r="SU62" s="18"/>
      <c r="SV62" s="18"/>
      <c r="SW62" s="18"/>
      <c r="SX62" s="18"/>
      <c r="SY62" s="18"/>
      <c r="SZ62" s="18"/>
      <c r="TA62" s="18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8"/>
      <c r="VV62" s="18"/>
      <c r="VW62" s="18"/>
      <c r="VX62" s="18"/>
      <c r="VY62" s="18"/>
      <c r="VZ62" s="18"/>
      <c r="WA62" s="18"/>
      <c r="WB62" s="18"/>
      <c r="WC62" s="18"/>
      <c r="WD62" s="18"/>
      <c r="WE62" s="18"/>
      <c r="WF62" s="18"/>
      <c r="WG62" s="18"/>
      <c r="WH62" s="18"/>
      <c r="WI62" s="18"/>
      <c r="WJ62" s="18"/>
      <c r="WK62" s="18"/>
      <c r="WL62" s="18"/>
      <c r="WM62" s="18"/>
      <c r="WN62" s="18"/>
      <c r="WO62" s="18"/>
      <c r="WP62" s="18"/>
      <c r="WQ62" s="18"/>
      <c r="WR62" s="18"/>
      <c r="WS62" s="18"/>
      <c r="WT62" s="18"/>
      <c r="WU62" s="18"/>
      <c r="WV62" s="18"/>
      <c r="WW62" s="18"/>
      <c r="WX62" s="18"/>
      <c r="WY62" s="18"/>
      <c r="WZ62" s="18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  <c r="XL62" s="18"/>
      <c r="XM62" s="18"/>
      <c r="XN62" s="18"/>
      <c r="XO62" s="18"/>
      <c r="XP62" s="18"/>
      <c r="XQ62" s="18"/>
      <c r="XR62" s="18"/>
      <c r="XS62" s="18"/>
      <c r="XT62" s="18"/>
      <c r="XU62" s="18"/>
      <c r="XV62" s="18"/>
      <c r="XW62" s="18"/>
      <c r="XX62" s="18"/>
      <c r="XY62" s="18"/>
      <c r="XZ62" s="18"/>
      <c r="YA62" s="18"/>
      <c r="YB62" s="18"/>
      <c r="YC62" s="18"/>
      <c r="YD62" s="18"/>
      <c r="YE62" s="18"/>
      <c r="YF62" s="18"/>
      <c r="YG62" s="18"/>
      <c r="YH62" s="18"/>
      <c r="YI62" s="18"/>
      <c r="YJ62" s="18"/>
      <c r="YK62" s="18"/>
      <c r="YL62" s="18"/>
      <c r="YM62" s="18"/>
      <c r="YN62" s="18"/>
      <c r="YO62" s="18"/>
      <c r="YP62" s="18"/>
      <c r="YQ62" s="18"/>
      <c r="YR62" s="18"/>
      <c r="YS62" s="18"/>
      <c r="YT62" s="18"/>
      <c r="YU62" s="18"/>
      <c r="YV62" s="18"/>
      <c r="YW62" s="18"/>
      <c r="YX62" s="18"/>
      <c r="YY62" s="18"/>
      <c r="YZ62" s="18"/>
      <c r="ZA62" s="18"/>
      <c r="ZB62" s="18"/>
      <c r="ZC62" s="18"/>
      <c r="ZD62" s="18"/>
      <c r="ZE62" s="18"/>
      <c r="ZF62" s="18"/>
      <c r="ZG62" s="18"/>
      <c r="ZH62" s="18"/>
      <c r="ZI62" s="18"/>
      <c r="ZJ62" s="18"/>
      <c r="ZK62" s="18"/>
      <c r="ZL62" s="18"/>
      <c r="ZM62" s="18"/>
      <c r="ZN62" s="18"/>
      <c r="ZO62" s="18"/>
      <c r="ZP62" s="18"/>
      <c r="ZQ62" s="18"/>
      <c r="ZR62" s="18"/>
      <c r="ZS62" s="18"/>
      <c r="ZT62" s="18"/>
      <c r="ZU62" s="18"/>
      <c r="ZV62" s="18"/>
      <c r="ZW62" s="18"/>
      <c r="ZX62" s="18"/>
      <c r="ZY62" s="18"/>
      <c r="ZZ62" s="18"/>
      <c r="AAA62" s="18"/>
      <c r="AAB62" s="18"/>
      <c r="AAC62" s="18"/>
      <c r="AAD62" s="18"/>
      <c r="AAE62" s="18"/>
      <c r="AAF62" s="18"/>
      <c r="AAG62" s="18"/>
      <c r="AAH62" s="18"/>
      <c r="AAI62" s="18"/>
      <c r="AAJ62" s="18"/>
      <c r="AAK62" s="18"/>
      <c r="AAL62" s="18"/>
      <c r="AAM62" s="18"/>
      <c r="AAN62" s="18"/>
      <c r="AAO62" s="18"/>
      <c r="AAP62" s="18"/>
      <c r="AAQ62" s="18"/>
      <c r="AAR62" s="18"/>
      <c r="AAS62" s="18"/>
      <c r="AAT62" s="18"/>
      <c r="AAU62" s="18"/>
      <c r="AAV62" s="18"/>
      <c r="AAW62" s="18"/>
      <c r="AAX62" s="18"/>
      <c r="AAY62" s="18"/>
      <c r="AAZ62" s="18"/>
      <c r="ABA62" s="18"/>
      <c r="ABB62" s="18"/>
      <c r="ABC62" s="18"/>
      <c r="ABD62" s="18"/>
      <c r="ABE62" s="18"/>
      <c r="ABF62" s="18"/>
      <c r="ABG62" s="18"/>
      <c r="ABH62" s="18"/>
      <c r="ABI62" s="18"/>
      <c r="ABJ62" s="18"/>
      <c r="ABK62" s="18"/>
      <c r="ABL62" s="18"/>
      <c r="ABM62" s="18"/>
      <c r="ABN62" s="18"/>
      <c r="ABO62" s="18"/>
      <c r="ABP62" s="18"/>
      <c r="ABQ62" s="18"/>
      <c r="ABR62" s="18"/>
      <c r="ABS62" s="18"/>
      <c r="ABT62" s="18"/>
      <c r="ABU62" s="18"/>
      <c r="ABV62" s="18"/>
      <c r="ABW62" s="18"/>
      <c r="ABX62" s="18"/>
      <c r="ABY62" s="18"/>
      <c r="ABZ62" s="18"/>
      <c r="ACA62" s="18"/>
      <c r="ACB62" s="18"/>
      <c r="ACC62" s="18"/>
      <c r="ACD62" s="18"/>
      <c r="ACE62" s="18"/>
      <c r="ACF62" s="18"/>
      <c r="ACG62" s="18"/>
      <c r="ACH62" s="18"/>
      <c r="ACI62" s="18"/>
      <c r="ACJ62" s="18"/>
      <c r="ACK62" s="18"/>
      <c r="ACL62" s="18"/>
      <c r="ACM62" s="18"/>
      <c r="ACN62" s="18"/>
      <c r="ACO62" s="18"/>
      <c r="ACP62" s="18"/>
      <c r="ACQ62" s="18"/>
      <c r="ACR62" s="18"/>
      <c r="ACS62" s="18"/>
      <c r="ACT62" s="18"/>
      <c r="ACU62" s="18"/>
      <c r="ACV62" s="18"/>
      <c r="ACW62" s="18"/>
      <c r="ACX62" s="18"/>
      <c r="ACY62" s="18"/>
      <c r="ACZ62" s="18"/>
      <c r="ADA62" s="18"/>
      <c r="ADB62" s="18"/>
      <c r="ADC62" s="18"/>
      <c r="ADD62" s="18"/>
      <c r="ADE62" s="18"/>
      <c r="ADF62" s="18"/>
      <c r="ADG62" s="18"/>
      <c r="ADH62" s="18"/>
      <c r="ADI62" s="18"/>
      <c r="ADJ62" s="18"/>
      <c r="ADK62" s="18"/>
      <c r="ADL62" s="18"/>
      <c r="ADM62" s="18"/>
      <c r="ADN62" s="18"/>
      <c r="ADO62" s="18"/>
      <c r="ADP62" s="18"/>
      <c r="ADQ62" s="18"/>
      <c r="ADR62" s="18"/>
      <c r="ADS62" s="18"/>
      <c r="ADT62" s="18"/>
      <c r="ADU62" s="18"/>
      <c r="ADV62" s="18"/>
      <c r="ADW62" s="18"/>
      <c r="ADX62" s="18"/>
      <c r="ADY62" s="18"/>
      <c r="ADZ62" s="18"/>
      <c r="AEA62" s="18"/>
      <c r="AEB62" s="18"/>
      <c r="AEC62" s="18"/>
      <c r="AED62" s="18"/>
      <c r="AEE62" s="18"/>
      <c r="AEF62" s="18"/>
      <c r="AEG62" s="18"/>
      <c r="AEH62" s="18"/>
      <c r="AEI62" s="18"/>
      <c r="AEJ62" s="18"/>
      <c r="AEK62" s="18"/>
      <c r="AEL62" s="18"/>
      <c r="AEM62" s="18"/>
      <c r="AEN62" s="18"/>
      <c r="AEO62" s="18"/>
      <c r="AEP62" s="18"/>
      <c r="AEQ62" s="18"/>
      <c r="AER62" s="18"/>
      <c r="AES62" s="18"/>
      <c r="AET62" s="18"/>
      <c r="AEU62" s="18"/>
      <c r="AEV62" s="18"/>
      <c r="AEW62" s="18"/>
      <c r="AEX62" s="18"/>
      <c r="AEY62" s="18"/>
      <c r="AEZ62" s="18"/>
      <c r="AFA62" s="18"/>
      <c r="AFB62" s="18"/>
      <c r="AFC62" s="18"/>
      <c r="AFD62" s="18"/>
      <c r="AFE62" s="18"/>
      <c r="AFF62" s="18"/>
      <c r="AFG62" s="18"/>
      <c r="AFH62" s="18"/>
      <c r="AFI62" s="18"/>
      <c r="AFJ62" s="18"/>
      <c r="AFK62" s="18"/>
      <c r="AFL62" s="18"/>
      <c r="AFM62" s="18"/>
      <c r="AFN62" s="18"/>
      <c r="AFO62" s="18"/>
      <c r="AFP62" s="18"/>
      <c r="AFQ62" s="18"/>
      <c r="AFR62" s="18"/>
      <c r="AFS62" s="18"/>
      <c r="AFT62" s="18"/>
      <c r="AFU62" s="18"/>
      <c r="AFV62" s="18"/>
      <c r="AFW62" s="18"/>
      <c r="AFX62" s="18"/>
      <c r="AFY62" s="18"/>
      <c r="AFZ62" s="18"/>
      <c r="AGA62" s="18"/>
      <c r="AGB62" s="18"/>
      <c r="AGC62" s="18"/>
      <c r="AGD62" s="18"/>
      <c r="AGE62" s="18"/>
      <c r="AGF62" s="18"/>
      <c r="AGG62" s="18"/>
      <c r="AGH62" s="18"/>
      <c r="AGI62" s="18"/>
      <c r="AGJ62" s="18"/>
      <c r="AGK62" s="18"/>
      <c r="AGL62" s="18"/>
      <c r="AGM62" s="18"/>
      <c r="AGN62" s="18"/>
      <c r="AGO62" s="18"/>
      <c r="AGP62" s="18"/>
      <c r="AGQ62" s="18"/>
      <c r="AGR62" s="18"/>
      <c r="AGS62" s="18"/>
      <c r="AGT62" s="18"/>
      <c r="AGU62" s="18"/>
      <c r="AGV62" s="18"/>
      <c r="AGW62" s="18"/>
      <c r="AGX62" s="18"/>
      <c r="AGY62" s="18"/>
      <c r="AGZ62" s="18"/>
      <c r="AHA62" s="18"/>
      <c r="AHB62" s="18"/>
      <c r="AHC62" s="18"/>
      <c r="AHD62" s="18"/>
      <c r="AHE62" s="18"/>
      <c r="AHF62" s="18"/>
      <c r="AHG62" s="18"/>
      <c r="AHH62" s="18"/>
      <c r="AHI62" s="18"/>
      <c r="AHJ62" s="18"/>
      <c r="AHK62" s="18"/>
      <c r="AHL62" s="18"/>
      <c r="AHM62" s="18"/>
      <c r="AHN62" s="18"/>
      <c r="AHO62" s="18"/>
      <c r="AHP62" s="18"/>
      <c r="AHQ62" s="18"/>
      <c r="AHR62" s="18"/>
      <c r="AHS62" s="18"/>
      <c r="AHT62" s="18"/>
      <c r="AHU62" s="18"/>
      <c r="AHV62" s="18"/>
      <c r="AHW62" s="18"/>
      <c r="AHX62" s="18"/>
      <c r="AHY62" s="18"/>
      <c r="AHZ62" s="18"/>
      <c r="AIA62" s="18"/>
      <c r="AIB62" s="18"/>
      <c r="AIC62" s="18"/>
      <c r="AID62" s="18"/>
      <c r="AIE62" s="18"/>
      <c r="AIF62" s="18"/>
      <c r="AIG62" s="18"/>
      <c r="AIH62" s="18"/>
      <c r="AII62" s="18"/>
      <c r="AIJ62" s="18"/>
      <c r="AIK62" s="18"/>
      <c r="AIL62" s="18"/>
      <c r="AIM62" s="18"/>
      <c r="AIN62" s="18"/>
      <c r="AIO62" s="18"/>
      <c r="AIP62" s="18"/>
      <c r="AIQ62" s="18"/>
      <c r="AIR62" s="18"/>
      <c r="AIS62" s="18"/>
      <c r="AIT62" s="18"/>
      <c r="AIU62" s="18"/>
      <c r="AIV62" s="18"/>
      <c r="AIW62" s="18"/>
      <c r="AIX62" s="18"/>
      <c r="AIY62" s="18"/>
      <c r="AIZ62" s="18"/>
      <c r="AJA62" s="18"/>
      <c r="AJB62" s="18"/>
      <c r="AJC62" s="18"/>
      <c r="AJD62" s="18"/>
      <c r="AJE62" s="18"/>
      <c r="AJF62" s="18"/>
      <c r="AJG62" s="18"/>
      <c r="AJH62" s="18"/>
      <c r="AJI62" s="18"/>
      <c r="AJJ62" s="18"/>
      <c r="AJK62" s="18"/>
      <c r="AJL62" s="18"/>
      <c r="AJM62" s="18"/>
      <c r="AJN62" s="18"/>
      <c r="AJO62" s="18"/>
      <c r="AJP62" s="18"/>
      <c r="AJQ62" s="18"/>
      <c r="AJR62" s="18"/>
      <c r="AJS62" s="18"/>
      <c r="AJT62" s="18"/>
      <c r="AJU62" s="18"/>
      <c r="AJV62" s="18"/>
      <c r="AJW62" s="18"/>
      <c r="AJX62" s="18"/>
      <c r="AJY62" s="18"/>
      <c r="AJZ62" s="18"/>
      <c r="AKA62" s="18"/>
      <c r="AKB62" s="18"/>
      <c r="AKC62" s="18"/>
      <c r="AKD62" s="18"/>
      <c r="AKE62" s="18"/>
      <c r="AKF62" s="18"/>
      <c r="AKG62" s="18"/>
      <c r="AKH62" s="18"/>
      <c r="AKI62" s="18"/>
      <c r="AKJ62" s="18"/>
      <c r="AKK62" s="18"/>
      <c r="AKL62" s="18"/>
      <c r="AKM62" s="18"/>
      <c r="AKN62" s="18"/>
      <c r="AKO62" s="18"/>
      <c r="AKP62" s="18"/>
      <c r="AKQ62" s="18"/>
      <c r="AKR62" s="18"/>
      <c r="AKS62" s="18"/>
      <c r="AKT62" s="18"/>
      <c r="AKU62" s="18"/>
      <c r="AKV62" s="18"/>
      <c r="AKW62" s="18"/>
      <c r="AKX62" s="18"/>
      <c r="AKY62" s="18"/>
      <c r="AKZ62" s="18"/>
      <c r="ALA62" s="18"/>
      <c r="ALB62" s="18"/>
      <c r="ALC62" s="18"/>
      <c r="ALD62" s="18"/>
      <c r="ALE62" s="18"/>
      <c r="ALF62" s="18"/>
      <c r="ALG62" s="18"/>
      <c r="ALH62" s="18"/>
      <c r="ALI62" s="18"/>
      <c r="ALJ62" s="18"/>
      <c r="ALK62" s="18"/>
      <c r="ALL62" s="18"/>
      <c r="ALM62" s="18"/>
      <c r="ALN62" s="18"/>
      <c r="ALO62" s="18"/>
      <c r="ALP62" s="18"/>
      <c r="ALQ62" s="18"/>
      <c r="ALR62" s="18"/>
      <c r="ALS62" s="18"/>
      <c r="ALT62" s="18"/>
      <c r="ALU62" s="18"/>
      <c r="ALV62" s="18"/>
      <c r="ALW62" s="18"/>
      <c r="ALX62" s="18"/>
      <c r="ALY62" s="18"/>
      <c r="ALZ62" s="18"/>
      <c r="AMA62" s="18"/>
      <c r="AMB62" s="18"/>
      <c r="AMC62" s="18"/>
      <c r="AMD62" s="18"/>
      <c r="AME62" s="18"/>
      <c r="AMF62" s="18"/>
      <c r="AMG62" s="18"/>
      <c r="AMH62" s="18"/>
      <c r="AMI62" s="18"/>
      <c r="AMJ62" s="18"/>
      <c r="AMK62" s="18"/>
    </row>
    <row r="63" spans="1:1025" s="19" customFormat="1" ht="38.25" customHeight="1">
      <c r="A63" s="124" t="s">
        <v>86</v>
      </c>
      <c r="B63" s="355" t="s">
        <v>87</v>
      </c>
      <c r="C63" s="355"/>
      <c r="D63" s="355"/>
      <c r="E63" s="355"/>
      <c r="F63" s="355"/>
      <c r="G63" s="355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  <c r="PC63" s="18"/>
      <c r="PD63" s="18"/>
      <c r="PE63" s="18"/>
      <c r="PF63" s="18"/>
      <c r="PG63" s="18"/>
      <c r="PH63" s="18"/>
      <c r="PI63" s="18"/>
      <c r="PJ63" s="18"/>
      <c r="PK63" s="18"/>
      <c r="PL63" s="18"/>
      <c r="PM63" s="18"/>
      <c r="PN63" s="18"/>
      <c r="PO63" s="18"/>
      <c r="PP63" s="18"/>
      <c r="PQ63" s="18"/>
      <c r="PR63" s="18"/>
      <c r="PS63" s="18"/>
      <c r="PT63" s="18"/>
      <c r="PU63" s="18"/>
      <c r="PV63" s="18"/>
      <c r="PW63" s="18"/>
      <c r="PX63" s="18"/>
      <c r="PY63" s="18"/>
      <c r="PZ63" s="18"/>
      <c r="QA63" s="18"/>
      <c r="QB63" s="18"/>
      <c r="QC63" s="18"/>
      <c r="QD63" s="18"/>
      <c r="QE63" s="18"/>
      <c r="QF63" s="18"/>
      <c r="QG63" s="18"/>
      <c r="QH63" s="18"/>
      <c r="QI63" s="18"/>
      <c r="QJ63" s="18"/>
      <c r="QK63" s="18"/>
      <c r="QL63" s="18"/>
      <c r="QM63" s="18"/>
      <c r="QN63" s="18"/>
      <c r="QO63" s="18"/>
      <c r="QP63" s="18"/>
      <c r="QQ63" s="18"/>
      <c r="QR63" s="18"/>
      <c r="QS63" s="18"/>
      <c r="QT63" s="18"/>
      <c r="QU63" s="18"/>
      <c r="QV63" s="18"/>
      <c r="QW63" s="18"/>
      <c r="QX63" s="18"/>
      <c r="QY63" s="18"/>
      <c r="QZ63" s="18"/>
      <c r="RA63" s="18"/>
      <c r="RB63" s="18"/>
      <c r="RC63" s="18"/>
      <c r="RD63" s="18"/>
      <c r="RE63" s="18"/>
      <c r="RF63" s="18"/>
      <c r="RG63" s="18"/>
      <c r="RH63" s="18"/>
      <c r="RI63" s="18"/>
      <c r="RJ63" s="18"/>
      <c r="RK63" s="18"/>
      <c r="RL63" s="18"/>
      <c r="RM63" s="18"/>
      <c r="RN63" s="18"/>
      <c r="RO63" s="18"/>
      <c r="RP63" s="18"/>
      <c r="RQ63" s="18"/>
      <c r="RR63" s="18"/>
      <c r="RS63" s="18"/>
      <c r="RT63" s="18"/>
      <c r="RU63" s="18"/>
      <c r="RV63" s="18"/>
      <c r="RW63" s="18"/>
      <c r="RX63" s="18"/>
      <c r="RY63" s="18"/>
      <c r="RZ63" s="18"/>
      <c r="SA63" s="18"/>
      <c r="SB63" s="18"/>
      <c r="SC63" s="18"/>
      <c r="SD63" s="18"/>
      <c r="SE63" s="18"/>
      <c r="SF63" s="18"/>
      <c r="SG63" s="18"/>
      <c r="SH63" s="18"/>
      <c r="SI63" s="18"/>
      <c r="SJ63" s="18"/>
      <c r="SK63" s="18"/>
      <c r="SL63" s="18"/>
      <c r="SM63" s="18"/>
      <c r="SN63" s="18"/>
      <c r="SO63" s="18"/>
      <c r="SP63" s="18"/>
      <c r="SQ63" s="18"/>
      <c r="SR63" s="18"/>
      <c r="SS63" s="18"/>
      <c r="ST63" s="18"/>
      <c r="SU63" s="18"/>
      <c r="SV63" s="18"/>
      <c r="SW63" s="18"/>
      <c r="SX63" s="18"/>
      <c r="SY63" s="18"/>
      <c r="SZ63" s="18"/>
      <c r="TA63" s="18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8"/>
      <c r="VV63" s="18"/>
      <c r="VW63" s="18"/>
      <c r="VX63" s="18"/>
      <c r="VY63" s="18"/>
      <c r="VZ63" s="18"/>
      <c r="WA63" s="18"/>
      <c r="WB63" s="18"/>
      <c r="WC63" s="18"/>
      <c r="WD63" s="18"/>
      <c r="WE63" s="18"/>
      <c r="WF63" s="18"/>
      <c r="WG63" s="18"/>
      <c r="WH63" s="18"/>
      <c r="WI63" s="18"/>
      <c r="WJ63" s="18"/>
      <c r="WK63" s="18"/>
      <c r="WL63" s="18"/>
      <c r="WM63" s="18"/>
      <c r="WN63" s="18"/>
      <c r="WO63" s="18"/>
      <c r="WP63" s="18"/>
      <c r="WQ63" s="18"/>
      <c r="WR63" s="18"/>
      <c r="WS63" s="18"/>
      <c r="WT63" s="18"/>
      <c r="WU63" s="18"/>
      <c r="WV63" s="18"/>
      <c r="WW63" s="18"/>
      <c r="WX63" s="18"/>
      <c r="WY63" s="18"/>
      <c r="WZ63" s="18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  <c r="XL63" s="18"/>
      <c r="XM63" s="18"/>
      <c r="XN63" s="18"/>
      <c r="XO63" s="18"/>
      <c r="XP63" s="18"/>
      <c r="XQ63" s="18"/>
      <c r="XR63" s="18"/>
      <c r="XS63" s="18"/>
      <c r="XT63" s="18"/>
      <c r="XU63" s="18"/>
      <c r="XV63" s="18"/>
      <c r="XW63" s="18"/>
      <c r="XX63" s="18"/>
      <c r="XY63" s="18"/>
      <c r="XZ63" s="18"/>
      <c r="YA63" s="18"/>
      <c r="YB63" s="18"/>
      <c r="YC63" s="18"/>
      <c r="YD63" s="18"/>
      <c r="YE63" s="18"/>
      <c r="YF63" s="18"/>
      <c r="YG63" s="18"/>
      <c r="YH63" s="18"/>
      <c r="YI63" s="18"/>
      <c r="YJ63" s="18"/>
      <c r="YK63" s="18"/>
      <c r="YL63" s="18"/>
      <c r="YM63" s="18"/>
      <c r="YN63" s="18"/>
      <c r="YO63" s="18"/>
      <c r="YP63" s="18"/>
      <c r="YQ63" s="18"/>
      <c r="YR63" s="18"/>
      <c r="YS63" s="18"/>
      <c r="YT63" s="18"/>
      <c r="YU63" s="18"/>
      <c r="YV63" s="18"/>
      <c r="YW63" s="18"/>
      <c r="YX63" s="18"/>
      <c r="YY63" s="18"/>
      <c r="YZ63" s="18"/>
      <c r="ZA63" s="18"/>
      <c r="ZB63" s="18"/>
      <c r="ZC63" s="18"/>
      <c r="ZD63" s="18"/>
      <c r="ZE63" s="18"/>
      <c r="ZF63" s="18"/>
      <c r="ZG63" s="18"/>
      <c r="ZH63" s="18"/>
      <c r="ZI63" s="18"/>
      <c r="ZJ63" s="18"/>
      <c r="ZK63" s="18"/>
      <c r="ZL63" s="18"/>
      <c r="ZM63" s="18"/>
      <c r="ZN63" s="18"/>
      <c r="ZO63" s="18"/>
      <c r="ZP63" s="18"/>
      <c r="ZQ63" s="18"/>
      <c r="ZR63" s="18"/>
      <c r="ZS63" s="18"/>
      <c r="ZT63" s="18"/>
      <c r="ZU63" s="18"/>
      <c r="ZV63" s="18"/>
      <c r="ZW63" s="18"/>
      <c r="ZX63" s="18"/>
      <c r="ZY63" s="18"/>
      <c r="ZZ63" s="18"/>
      <c r="AAA63" s="18"/>
      <c r="AAB63" s="18"/>
      <c r="AAC63" s="18"/>
      <c r="AAD63" s="18"/>
      <c r="AAE63" s="18"/>
      <c r="AAF63" s="18"/>
      <c r="AAG63" s="18"/>
      <c r="AAH63" s="18"/>
      <c r="AAI63" s="18"/>
      <c r="AAJ63" s="18"/>
      <c r="AAK63" s="18"/>
      <c r="AAL63" s="18"/>
      <c r="AAM63" s="18"/>
      <c r="AAN63" s="18"/>
      <c r="AAO63" s="18"/>
      <c r="AAP63" s="18"/>
      <c r="AAQ63" s="18"/>
      <c r="AAR63" s="18"/>
      <c r="AAS63" s="18"/>
      <c r="AAT63" s="18"/>
      <c r="AAU63" s="18"/>
      <c r="AAV63" s="18"/>
      <c r="AAW63" s="18"/>
      <c r="AAX63" s="18"/>
      <c r="AAY63" s="18"/>
      <c r="AAZ63" s="18"/>
      <c r="ABA63" s="18"/>
      <c r="ABB63" s="18"/>
      <c r="ABC63" s="18"/>
      <c r="ABD63" s="18"/>
      <c r="ABE63" s="18"/>
      <c r="ABF63" s="18"/>
      <c r="ABG63" s="18"/>
      <c r="ABH63" s="18"/>
      <c r="ABI63" s="18"/>
      <c r="ABJ63" s="18"/>
      <c r="ABK63" s="18"/>
      <c r="ABL63" s="18"/>
      <c r="ABM63" s="18"/>
      <c r="ABN63" s="18"/>
      <c r="ABO63" s="18"/>
      <c r="ABP63" s="18"/>
      <c r="ABQ63" s="18"/>
      <c r="ABR63" s="18"/>
      <c r="ABS63" s="18"/>
      <c r="ABT63" s="18"/>
      <c r="ABU63" s="18"/>
      <c r="ABV63" s="18"/>
      <c r="ABW63" s="18"/>
      <c r="ABX63" s="18"/>
      <c r="ABY63" s="18"/>
      <c r="ABZ63" s="18"/>
      <c r="ACA63" s="18"/>
      <c r="ACB63" s="18"/>
      <c r="ACC63" s="18"/>
      <c r="ACD63" s="18"/>
      <c r="ACE63" s="18"/>
      <c r="ACF63" s="18"/>
      <c r="ACG63" s="18"/>
      <c r="ACH63" s="18"/>
      <c r="ACI63" s="18"/>
      <c r="ACJ63" s="18"/>
      <c r="ACK63" s="18"/>
      <c r="ACL63" s="18"/>
      <c r="ACM63" s="18"/>
      <c r="ACN63" s="18"/>
      <c r="ACO63" s="18"/>
      <c r="ACP63" s="18"/>
      <c r="ACQ63" s="18"/>
      <c r="ACR63" s="18"/>
      <c r="ACS63" s="18"/>
      <c r="ACT63" s="18"/>
      <c r="ACU63" s="18"/>
      <c r="ACV63" s="18"/>
      <c r="ACW63" s="18"/>
      <c r="ACX63" s="18"/>
      <c r="ACY63" s="18"/>
      <c r="ACZ63" s="18"/>
      <c r="ADA63" s="18"/>
      <c r="ADB63" s="18"/>
      <c r="ADC63" s="18"/>
      <c r="ADD63" s="18"/>
      <c r="ADE63" s="18"/>
      <c r="ADF63" s="18"/>
      <c r="ADG63" s="18"/>
      <c r="ADH63" s="18"/>
      <c r="ADI63" s="18"/>
      <c r="ADJ63" s="18"/>
      <c r="ADK63" s="18"/>
      <c r="ADL63" s="18"/>
      <c r="ADM63" s="18"/>
      <c r="ADN63" s="18"/>
      <c r="ADO63" s="18"/>
      <c r="ADP63" s="18"/>
      <c r="ADQ63" s="18"/>
      <c r="ADR63" s="18"/>
      <c r="ADS63" s="18"/>
      <c r="ADT63" s="18"/>
      <c r="ADU63" s="18"/>
      <c r="ADV63" s="18"/>
      <c r="ADW63" s="18"/>
      <c r="ADX63" s="18"/>
      <c r="ADY63" s="18"/>
      <c r="ADZ63" s="18"/>
      <c r="AEA63" s="18"/>
      <c r="AEB63" s="18"/>
      <c r="AEC63" s="18"/>
      <c r="AED63" s="18"/>
      <c r="AEE63" s="18"/>
      <c r="AEF63" s="18"/>
      <c r="AEG63" s="18"/>
      <c r="AEH63" s="18"/>
      <c r="AEI63" s="18"/>
      <c r="AEJ63" s="18"/>
      <c r="AEK63" s="18"/>
      <c r="AEL63" s="18"/>
      <c r="AEM63" s="18"/>
      <c r="AEN63" s="18"/>
      <c r="AEO63" s="18"/>
      <c r="AEP63" s="18"/>
      <c r="AEQ63" s="18"/>
      <c r="AER63" s="18"/>
      <c r="AES63" s="18"/>
      <c r="AET63" s="18"/>
      <c r="AEU63" s="18"/>
      <c r="AEV63" s="18"/>
      <c r="AEW63" s="18"/>
      <c r="AEX63" s="18"/>
      <c r="AEY63" s="18"/>
      <c r="AEZ63" s="18"/>
      <c r="AFA63" s="18"/>
      <c r="AFB63" s="18"/>
      <c r="AFC63" s="18"/>
      <c r="AFD63" s="18"/>
      <c r="AFE63" s="18"/>
      <c r="AFF63" s="18"/>
      <c r="AFG63" s="18"/>
      <c r="AFH63" s="18"/>
      <c r="AFI63" s="18"/>
      <c r="AFJ63" s="18"/>
      <c r="AFK63" s="18"/>
      <c r="AFL63" s="18"/>
      <c r="AFM63" s="18"/>
      <c r="AFN63" s="18"/>
      <c r="AFO63" s="18"/>
      <c r="AFP63" s="18"/>
      <c r="AFQ63" s="18"/>
      <c r="AFR63" s="18"/>
      <c r="AFS63" s="18"/>
      <c r="AFT63" s="18"/>
      <c r="AFU63" s="18"/>
      <c r="AFV63" s="18"/>
      <c r="AFW63" s="18"/>
      <c r="AFX63" s="18"/>
      <c r="AFY63" s="18"/>
      <c r="AFZ63" s="18"/>
      <c r="AGA63" s="18"/>
      <c r="AGB63" s="18"/>
      <c r="AGC63" s="18"/>
      <c r="AGD63" s="18"/>
      <c r="AGE63" s="18"/>
      <c r="AGF63" s="18"/>
      <c r="AGG63" s="18"/>
      <c r="AGH63" s="18"/>
      <c r="AGI63" s="18"/>
      <c r="AGJ63" s="18"/>
      <c r="AGK63" s="18"/>
      <c r="AGL63" s="18"/>
      <c r="AGM63" s="18"/>
      <c r="AGN63" s="18"/>
      <c r="AGO63" s="18"/>
      <c r="AGP63" s="18"/>
      <c r="AGQ63" s="18"/>
      <c r="AGR63" s="18"/>
      <c r="AGS63" s="18"/>
      <c r="AGT63" s="18"/>
      <c r="AGU63" s="18"/>
      <c r="AGV63" s="18"/>
      <c r="AGW63" s="18"/>
      <c r="AGX63" s="18"/>
      <c r="AGY63" s="18"/>
      <c r="AGZ63" s="18"/>
      <c r="AHA63" s="18"/>
      <c r="AHB63" s="18"/>
      <c r="AHC63" s="18"/>
      <c r="AHD63" s="18"/>
      <c r="AHE63" s="18"/>
      <c r="AHF63" s="18"/>
      <c r="AHG63" s="18"/>
      <c r="AHH63" s="18"/>
      <c r="AHI63" s="18"/>
      <c r="AHJ63" s="18"/>
      <c r="AHK63" s="18"/>
      <c r="AHL63" s="18"/>
      <c r="AHM63" s="18"/>
      <c r="AHN63" s="18"/>
      <c r="AHO63" s="18"/>
      <c r="AHP63" s="18"/>
      <c r="AHQ63" s="18"/>
      <c r="AHR63" s="18"/>
      <c r="AHS63" s="18"/>
      <c r="AHT63" s="18"/>
      <c r="AHU63" s="18"/>
      <c r="AHV63" s="18"/>
      <c r="AHW63" s="18"/>
      <c r="AHX63" s="18"/>
      <c r="AHY63" s="18"/>
      <c r="AHZ63" s="18"/>
      <c r="AIA63" s="18"/>
      <c r="AIB63" s="18"/>
      <c r="AIC63" s="18"/>
      <c r="AID63" s="18"/>
      <c r="AIE63" s="18"/>
      <c r="AIF63" s="18"/>
      <c r="AIG63" s="18"/>
      <c r="AIH63" s="18"/>
      <c r="AII63" s="18"/>
      <c r="AIJ63" s="18"/>
      <c r="AIK63" s="18"/>
      <c r="AIL63" s="18"/>
      <c r="AIM63" s="18"/>
      <c r="AIN63" s="18"/>
      <c r="AIO63" s="18"/>
      <c r="AIP63" s="18"/>
      <c r="AIQ63" s="18"/>
      <c r="AIR63" s="18"/>
      <c r="AIS63" s="18"/>
      <c r="AIT63" s="18"/>
      <c r="AIU63" s="18"/>
      <c r="AIV63" s="18"/>
      <c r="AIW63" s="18"/>
      <c r="AIX63" s="18"/>
      <c r="AIY63" s="18"/>
      <c r="AIZ63" s="18"/>
      <c r="AJA63" s="18"/>
      <c r="AJB63" s="18"/>
      <c r="AJC63" s="18"/>
      <c r="AJD63" s="18"/>
      <c r="AJE63" s="18"/>
      <c r="AJF63" s="18"/>
      <c r="AJG63" s="18"/>
      <c r="AJH63" s="18"/>
      <c r="AJI63" s="18"/>
      <c r="AJJ63" s="18"/>
      <c r="AJK63" s="18"/>
      <c r="AJL63" s="18"/>
      <c r="AJM63" s="18"/>
      <c r="AJN63" s="18"/>
      <c r="AJO63" s="18"/>
      <c r="AJP63" s="18"/>
      <c r="AJQ63" s="18"/>
      <c r="AJR63" s="18"/>
      <c r="AJS63" s="18"/>
      <c r="AJT63" s="18"/>
      <c r="AJU63" s="18"/>
      <c r="AJV63" s="18"/>
      <c r="AJW63" s="18"/>
      <c r="AJX63" s="18"/>
      <c r="AJY63" s="18"/>
      <c r="AJZ63" s="18"/>
      <c r="AKA63" s="18"/>
      <c r="AKB63" s="18"/>
      <c r="AKC63" s="18"/>
      <c r="AKD63" s="18"/>
      <c r="AKE63" s="18"/>
      <c r="AKF63" s="18"/>
      <c r="AKG63" s="18"/>
      <c r="AKH63" s="18"/>
      <c r="AKI63" s="18"/>
      <c r="AKJ63" s="18"/>
      <c r="AKK63" s="18"/>
      <c r="AKL63" s="18"/>
      <c r="AKM63" s="18"/>
      <c r="AKN63" s="18"/>
      <c r="AKO63" s="18"/>
      <c r="AKP63" s="18"/>
      <c r="AKQ63" s="18"/>
      <c r="AKR63" s="18"/>
      <c r="AKS63" s="18"/>
      <c r="AKT63" s="18"/>
      <c r="AKU63" s="18"/>
      <c r="AKV63" s="18"/>
      <c r="AKW63" s="18"/>
      <c r="AKX63" s="18"/>
      <c r="AKY63" s="18"/>
      <c r="AKZ63" s="18"/>
      <c r="ALA63" s="18"/>
      <c r="ALB63" s="18"/>
      <c r="ALC63" s="18"/>
      <c r="ALD63" s="18"/>
      <c r="ALE63" s="18"/>
      <c r="ALF63" s="18"/>
      <c r="ALG63" s="18"/>
      <c r="ALH63" s="18"/>
      <c r="ALI63" s="18"/>
      <c r="ALJ63" s="18"/>
      <c r="ALK63" s="18"/>
      <c r="ALL63" s="18"/>
      <c r="ALM63" s="18"/>
      <c r="ALN63" s="18"/>
      <c r="ALO63" s="18"/>
      <c r="ALP63" s="18"/>
      <c r="ALQ63" s="18"/>
      <c r="ALR63" s="18"/>
      <c r="ALS63" s="18"/>
      <c r="ALT63" s="18"/>
      <c r="ALU63" s="18"/>
      <c r="ALV63" s="18"/>
      <c r="ALW63" s="18"/>
      <c r="ALX63" s="18"/>
      <c r="ALY63" s="18"/>
      <c r="ALZ63" s="18"/>
      <c r="AMA63" s="18"/>
      <c r="AMB63" s="18"/>
      <c r="AMC63" s="18"/>
      <c r="AMD63" s="18"/>
      <c r="AME63" s="18"/>
      <c r="AMF63" s="18"/>
      <c r="AMG63" s="18"/>
      <c r="AMH63" s="18"/>
      <c r="AMI63" s="18"/>
      <c r="AMJ63" s="18"/>
      <c r="AMK63" s="18"/>
    </row>
    <row r="64" spans="1:1025" s="19" customFormat="1">
      <c r="A64" s="202"/>
      <c r="B64" s="203"/>
      <c r="C64" s="203"/>
      <c r="D64" s="203"/>
      <c r="E64" s="203"/>
      <c r="F64" s="203"/>
      <c r="G64" s="203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  <c r="AJV64" s="18"/>
      <c r="AJW64" s="18"/>
      <c r="AJX64" s="18"/>
      <c r="AJY64" s="18"/>
      <c r="AJZ64" s="18"/>
      <c r="AKA64" s="18"/>
      <c r="AKB64" s="18"/>
      <c r="AKC64" s="18"/>
      <c r="AKD64" s="18"/>
      <c r="AKE64" s="18"/>
      <c r="AKF64" s="18"/>
      <c r="AKG64" s="18"/>
      <c r="AKH64" s="18"/>
      <c r="AKI64" s="18"/>
      <c r="AKJ64" s="18"/>
      <c r="AKK64" s="18"/>
      <c r="AKL64" s="18"/>
      <c r="AKM64" s="18"/>
      <c r="AKN64" s="18"/>
      <c r="AKO64" s="18"/>
      <c r="AKP64" s="18"/>
      <c r="AKQ64" s="18"/>
      <c r="AKR64" s="18"/>
      <c r="AKS64" s="18"/>
      <c r="AKT64" s="18"/>
      <c r="AKU64" s="18"/>
      <c r="AKV64" s="18"/>
      <c r="AKW64" s="18"/>
      <c r="AKX64" s="18"/>
      <c r="AKY64" s="18"/>
      <c r="AKZ64" s="18"/>
      <c r="ALA64" s="18"/>
      <c r="ALB64" s="18"/>
      <c r="ALC64" s="18"/>
      <c r="ALD64" s="18"/>
      <c r="ALE64" s="18"/>
      <c r="ALF64" s="18"/>
      <c r="ALG64" s="18"/>
      <c r="ALH64" s="18"/>
      <c r="ALI64" s="18"/>
      <c r="ALJ64" s="18"/>
      <c r="ALK64" s="18"/>
      <c r="ALL64" s="18"/>
      <c r="ALM64" s="18"/>
      <c r="ALN64" s="18"/>
      <c r="ALO64" s="18"/>
      <c r="ALP64" s="18"/>
      <c r="ALQ64" s="18"/>
      <c r="ALR64" s="18"/>
      <c r="ALS64" s="18"/>
      <c r="ALT64" s="18"/>
      <c r="ALU64" s="18"/>
      <c r="ALV64" s="18"/>
      <c r="ALW64" s="18"/>
      <c r="ALX64" s="18"/>
      <c r="ALY64" s="18"/>
      <c r="ALZ64" s="18"/>
      <c r="AMA64" s="18"/>
      <c r="AMB64" s="18"/>
      <c r="AMC64" s="18"/>
      <c r="AMD64" s="18"/>
      <c r="AME64" s="18"/>
      <c r="AMF64" s="18"/>
      <c r="AMG64" s="18"/>
      <c r="AMH64" s="18"/>
      <c r="AMI64" s="18"/>
      <c r="AMJ64" s="18"/>
      <c r="AMK64" s="18"/>
    </row>
    <row r="65" spans="1:1025">
      <c r="A65" s="198"/>
      <c r="B65" s="198"/>
      <c r="C65" s="198"/>
      <c r="D65" s="204"/>
      <c r="E65" s="205"/>
      <c r="F65" s="205"/>
      <c r="G65" s="205"/>
      <c r="H65" s="3"/>
    </row>
    <row r="66" spans="1:1025" ht="24.75" customHeight="1">
      <c r="A66" s="44" t="s">
        <v>38</v>
      </c>
      <c r="B66" s="364" t="s">
        <v>243</v>
      </c>
      <c r="C66" s="364"/>
      <c r="D66" s="364"/>
      <c r="E66" s="364"/>
      <c r="F66" s="364"/>
      <c r="G66" s="364"/>
      <c r="H66" s="3"/>
    </row>
    <row r="67" spans="1:1025" ht="15" customHeight="1">
      <c r="A67" s="206"/>
      <c r="B67" s="363" t="s">
        <v>88</v>
      </c>
      <c r="C67" s="363"/>
      <c r="D67" s="363"/>
      <c r="E67" s="367" t="s">
        <v>20</v>
      </c>
      <c r="F67" s="368"/>
      <c r="G67" s="207" t="s">
        <v>18</v>
      </c>
      <c r="H67" s="3"/>
    </row>
    <row r="68" spans="1:1025" s="17" customFormat="1" ht="15" customHeight="1">
      <c r="A68" s="170" t="s">
        <v>8</v>
      </c>
      <c r="B68" s="295" t="s">
        <v>28</v>
      </c>
      <c r="C68" s="295"/>
      <c r="D68" s="295"/>
      <c r="E68" s="365">
        <v>0.2</v>
      </c>
      <c r="F68" s="366"/>
      <c r="G68" s="208">
        <f>ROUND((G48+G61)*E68,2)</f>
        <v>775.22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  <c r="RM68" s="16"/>
      <c r="RN68" s="16"/>
      <c r="RO68" s="16"/>
      <c r="RP68" s="16"/>
      <c r="RQ68" s="16"/>
      <c r="RR68" s="16"/>
      <c r="RS68" s="16"/>
      <c r="RT68" s="16"/>
      <c r="RU68" s="16"/>
      <c r="RV68" s="16"/>
      <c r="RW68" s="16"/>
      <c r="RX68" s="16"/>
      <c r="RY68" s="16"/>
      <c r="RZ68" s="16"/>
      <c r="SA68" s="16"/>
      <c r="SB68" s="16"/>
      <c r="SC68" s="16"/>
      <c r="SD68" s="16"/>
      <c r="SE68" s="16"/>
      <c r="SF68" s="16"/>
      <c r="SG68" s="16"/>
      <c r="SH68" s="16"/>
      <c r="SI68" s="16"/>
      <c r="SJ68" s="16"/>
      <c r="SK68" s="16"/>
      <c r="SL68" s="16"/>
      <c r="SM68" s="16"/>
      <c r="SN68" s="16"/>
      <c r="SO68" s="16"/>
      <c r="SP68" s="16"/>
      <c r="SQ68" s="16"/>
      <c r="SR68" s="16"/>
      <c r="SS68" s="16"/>
      <c r="ST68" s="16"/>
      <c r="SU68" s="16"/>
      <c r="SV68" s="16"/>
      <c r="SW68" s="16"/>
      <c r="SX68" s="16"/>
      <c r="SY68" s="16"/>
      <c r="SZ68" s="16"/>
      <c r="TA68" s="16"/>
      <c r="TB68" s="16"/>
      <c r="TC68" s="16"/>
      <c r="TD68" s="16"/>
      <c r="TE68" s="16"/>
      <c r="TF68" s="16"/>
      <c r="TG68" s="16"/>
      <c r="TH68" s="16"/>
      <c r="TI68" s="16"/>
      <c r="TJ68" s="16"/>
      <c r="TK68" s="16"/>
      <c r="TL68" s="16"/>
      <c r="TM68" s="16"/>
      <c r="TN68" s="16"/>
      <c r="TO68" s="16"/>
      <c r="TP68" s="16"/>
      <c r="TQ68" s="16"/>
      <c r="TR68" s="16"/>
      <c r="TS68" s="16"/>
      <c r="TT68" s="16"/>
      <c r="TU68" s="16"/>
      <c r="TV68" s="16"/>
      <c r="TW68" s="16"/>
      <c r="TX68" s="16"/>
      <c r="TY68" s="16"/>
      <c r="TZ68" s="16"/>
      <c r="UA68" s="16"/>
      <c r="UB68" s="16"/>
      <c r="UC68" s="16"/>
      <c r="UD68" s="16"/>
      <c r="UE68" s="16"/>
      <c r="UF68" s="16"/>
      <c r="UG68" s="16"/>
      <c r="UH68" s="16"/>
      <c r="UI68" s="16"/>
      <c r="UJ68" s="16"/>
      <c r="UK68" s="16"/>
      <c r="UL68" s="16"/>
      <c r="UM68" s="16"/>
      <c r="UN68" s="16"/>
      <c r="UO68" s="16"/>
      <c r="UP68" s="16"/>
      <c r="UQ68" s="16"/>
      <c r="UR68" s="16"/>
      <c r="US68" s="16"/>
      <c r="UT68" s="16"/>
      <c r="UU68" s="16"/>
      <c r="UV68" s="16"/>
      <c r="UW68" s="16"/>
      <c r="UX68" s="16"/>
      <c r="UY68" s="16"/>
      <c r="UZ68" s="16"/>
      <c r="VA68" s="16"/>
      <c r="VB68" s="16"/>
      <c r="VC68" s="16"/>
      <c r="VD68" s="16"/>
      <c r="VE68" s="16"/>
      <c r="VF68" s="16"/>
      <c r="VG68" s="16"/>
      <c r="VH68" s="16"/>
      <c r="VI68" s="16"/>
      <c r="VJ68" s="16"/>
      <c r="VK68" s="16"/>
      <c r="VL68" s="16"/>
      <c r="VM68" s="16"/>
      <c r="VN68" s="16"/>
      <c r="VO68" s="16"/>
      <c r="VP68" s="16"/>
      <c r="VQ68" s="16"/>
      <c r="VR68" s="16"/>
      <c r="VS68" s="16"/>
      <c r="VT68" s="16"/>
      <c r="VU68" s="16"/>
      <c r="VV68" s="16"/>
      <c r="VW68" s="16"/>
      <c r="VX68" s="16"/>
      <c r="VY68" s="16"/>
      <c r="VZ68" s="16"/>
      <c r="WA68" s="16"/>
      <c r="WB68" s="16"/>
      <c r="WC68" s="16"/>
      <c r="WD68" s="16"/>
      <c r="WE68" s="16"/>
      <c r="WF68" s="16"/>
      <c r="WG68" s="16"/>
      <c r="WH68" s="16"/>
      <c r="WI68" s="16"/>
      <c r="WJ68" s="16"/>
      <c r="WK68" s="16"/>
      <c r="WL68" s="16"/>
      <c r="WM68" s="16"/>
      <c r="WN68" s="16"/>
      <c r="WO68" s="16"/>
      <c r="WP68" s="16"/>
      <c r="WQ68" s="16"/>
      <c r="WR68" s="16"/>
      <c r="WS68" s="16"/>
      <c r="WT68" s="16"/>
      <c r="WU68" s="16"/>
      <c r="WV68" s="16"/>
      <c r="WW68" s="16"/>
      <c r="WX68" s="16"/>
      <c r="WY68" s="16"/>
      <c r="WZ68" s="16"/>
      <c r="XA68" s="16"/>
      <c r="XB68" s="16"/>
      <c r="XC68" s="16"/>
      <c r="XD68" s="16"/>
      <c r="XE68" s="16"/>
      <c r="XF68" s="16"/>
      <c r="XG68" s="16"/>
      <c r="XH68" s="16"/>
      <c r="XI68" s="16"/>
      <c r="XJ68" s="16"/>
      <c r="XK68" s="16"/>
      <c r="XL68" s="16"/>
      <c r="XM68" s="16"/>
      <c r="XN68" s="16"/>
      <c r="XO68" s="16"/>
      <c r="XP68" s="16"/>
      <c r="XQ68" s="16"/>
      <c r="XR68" s="16"/>
      <c r="XS68" s="16"/>
      <c r="XT68" s="16"/>
      <c r="XU68" s="16"/>
      <c r="XV68" s="16"/>
      <c r="XW68" s="16"/>
      <c r="XX68" s="16"/>
      <c r="XY68" s="16"/>
      <c r="XZ68" s="16"/>
      <c r="YA68" s="16"/>
      <c r="YB68" s="16"/>
      <c r="YC68" s="16"/>
      <c r="YD68" s="16"/>
      <c r="YE68" s="16"/>
      <c r="YF68" s="16"/>
      <c r="YG68" s="16"/>
      <c r="YH68" s="16"/>
      <c r="YI68" s="16"/>
      <c r="YJ68" s="16"/>
      <c r="YK68" s="16"/>
      <c r="YL68" s="16"/>
      <c r="YM68" s="16"/>
      <c r="YN68" s="16"/>
      <c r="YO68" s="16"/>
      <c r="YP68" s="16"/>
      <c r="YQ68" s="16"/>
      <c r="YR68" s="16"/>
      <c r="YS68" s="16"/>
      <c r="YT68" s="16"/>
      <c r="YU68" s="16"/>
      <c r="YV68" s="16"/>
      <c r="YW68" s="16"/>
      <c r="YX68" s="16"/>
      <c r="YY68" s="16"/>
      <c r="YZ68" s="16"/>
      <c r="ZA68" s="16"/>
      <c r="ZB68" s="16"/>
      <c r="ZC68" s="16"/>
      <c r="ZD68" s="16"/>
      <c r="ZE68" s="16"/>
      <c r="ZF68" s="16"/>
      <c r="ZG68" s="16"/>
      <c r="ZH68" s="16"/>
      <c r="ZI68" s="16"/>
      <c r="ZJ68" s="16"/>
      <c r="ZK68" s="16"/>
      <c r="ZL68" s="16"/>
      <c r="ZM68" s="16"/>
      <c r="ZN68" s="16"/>
      <c r="ZO68" s="16"/>
      <c r="ZP68" s="16"/>
      <c r="ZQ68" s="16"/>
      <c r="ZR68" s="16"/>
      <c r="ZS68" s="16"/>
      <c r="ZT68" s="16"/>
      <c r="ZU68" s="16"/>
      <c r="ZV68" s="16"/>
      <c r="ZW68" s="16"/>
      <c r="ZX68" s="16"/>
      <c r="ZY68" s="16"/>
      <c r="ZZ68" s="16"/>
      <c r="AAA68" s="16"/>
      <c r="AAB68" s="16"/>
      <c r="AAC68" s="16"/>
      <c r="AAD68" s="16"/>
      <c r="AAE68" s="16"/>
      <c r="AAF68" s="16"/>
      <c r="AAG68" s="16"/>
      <c r="AAH68" s="16"/>
      <c r="AAI68" s="16"/>
      <c r="AAJ68" s="16"/>
      <c r="AAK68" s="16"/>
      <c r="AAL68" s="16"/>
      <c r="AAM68" s="16"/>
      <c r="AAN68" s="16"/>
      <c r="AAO68" s="16"/>
      <c r="AAP68" s="16"/>
      <c r="AAQ68" s="16"/>
      <c r="AAR68" s="16"/>
      <c r="AAS68" s="16"/>
      <c r="AAT68" s="16"/>
      <c r="AAU68" s="16"/>
      <c r="AAV68" s="16"/>
      <c r="AAW68" s="16"/>
      <c r="AAX68" s="16"/>
      <c r="AAY68" s="16"/>
      <c r="AAZ68" s="16"/>
      <c r="ABA68" s="16"/>
      <c r="ABB68" s="16"/>
      <c r="ABC68" s="16"/>
      <c r="ABD68" s="16"/>
      <c r="ABE68" s="16"/>
      <c r="ABF68" s="16"/>
      <c r="ABG68" s="16"/>
      <c r="ABH68" s="16"/>
      <c r="ABI68" s="16"/>
      <c r="ABJ68" s="16"/>
      <c r="ABK68" s="16"/>
      <c r="ABL68" s="16"/>
      <c r="ABM68" s="16"/>
      <c r="ABN68" s="16"/>
      <c r="ABO68" s="16"/>
      <c r="ABP68" s="16"/>
      <c r="ABQ68" s="16"/>
      <c r="ABR68" s="16"/>
      <c r="ABS68" s="16"/>
      <c r="ABT68" s="16"/>
      <c r="ABU68" s="16"/>
      <c r="ABV68" s="16"/>
      <c r="ABW68" s="16"/>
      <c r="ABX68" s="16"/>
      <c r="ABY68" s="16"/>
      <c r="ABZ68" s="16"/>
      <c r="ACA68" s="16"/>
      <c r="ACB68" s="16"/>
      <c r="ACC68" s="16"/>
      <c r="ACD68" s="16"/>
      <c r="ACE68" s="16"/>
      <c r="ACF68" s="16"/>
      <c r="ACG68" s="16"/>
      <c r="ACH68" s="16"/>
      <c r="ACI68" s="16"/>
      <c r="ACJ68" s="16"/>
      <c r="ACK68" s="16"/>
      <c r="ACL68" s="16"/>
      <c r="ACM68" s="16"/>
      <c r="ACN68" s="16"/>
      <c r="ACO68" s="16"/>
      <c r="ACP68" s="16"/>
      <c r="ACQ68" s="16"/>
      <c r="ACR68" s="16"/>
      <c r="ACS68" s="16"/>
      <c r="ACT68" s="16"/>
      <c r="ACU68" s="16"/>
      <c r="ACV68" s="16"/>
      <c r="ACW68" s="16"/>
      <c r="ACX68" s="16"/>
      <c r="ACY68" s="16"/>
      <c r="ACZ68" s="16"/>
      <c r="ADA68" s="16"/>
      <c r="ADB68" s="16"/>
      <c r="ADC68" s="16"/>
      <c r="ADD68" s="16"/>
      <c r="ADE68" s="16"/>
      <c r="ADF68" s="16"/>
      <c r="ADG68" s="16"/>
      <c r="ADH68" s="16"/>
      <c r="ADI68" s="16"/>
      <c r="ADJ68" s="16"/>
      <c r="ADK68" s="16"/>
      <c r="ADL68" s="16"/>
      <c r="ADM68" s="16"/>
      <c r="ADN68" s="16"/>
      <c r="ADO68" s="16"/>
      <c r="ADP68" s="16"/>
      <c r="ADQ68" s="16"/>
      <c r="ADR68" s="16"/>
      <c r="ADS68" s="16"/>
      <c r="ADT68" s="16"/>
      <c r="ADU68" s="16"/>
      <c r="ADV68" s="16"/>
      <c r="ADW68" s="16"/>
      <c r="ADX68" s="16"/>
      <c r="ADY68" s="16"/>
      <c r="ADZ68" s="16"/>
      <c r="AEA68" s="16"/>
      <c r="AEB68" s="16"/>
      <c r="AEC68" s="16"/>
      <c r="AED68" s="16"/>
      <c r="AEE68" s="16"/>
      <c r="AEF68" s="16"/>
      <c r="AEG68" s="16"/>
      <c r="AEH68" s="16"/>
      <c r="AEI68" s="16"/>
      <c r="AEJ68" s="16"/>
      <c r="AEK68" s="16"/>
      <c r="AEL68" s="16"/>
      <c r="AEM68" s="16"/>
      <c r="AEN68" s="16"/>
      <c r="AEO68" s="16"/>
      <c r="AEP68" s="16"/>
      <c r="AEQ68" s="16"/>
      <c r="AER68" s="16"/>
      <c r="AES68" s="16"/>
      <c r="AET68" s="16"/>
      <c r="AEU68" s="16"/>
      <c r="AEV68" s="16"/>
      <c r="AEW68" s="16"/>
      <c r="AEX68" s="16"/>
      <c r="AEY68" s="16"/>
      <c r="AEZ68" s="16"/>
      <c r="AFA68" s="16"/>
      <c r="AFB68" s="16"/>
      <c r="AFC68" s="16"/>
      <c r="AFD68" s="16"/>
      <c r="AFE68" s="16"/>
      <c r="AFF68" s="16"/>
      <c r="AFG68" s="16"/>
      <c r="AFH68" s="16"/>
      <c r="AFI68" s="16"/>
      <c r="AFJ68" s="16"/>
      <c r="AFK68" s="16"/>
      <c r="AFL68" s="16"/>
      <c r="AFM68" s="16"/>
      <c r="AFN68" s="16"/>
      <c r="AFO68" s="16"/>
      <c r="AFP68" s="16"/>
      <c r="AFQ68" s="16"/>
      <c r="AFR68" s="16"/>
      <c r="AFS68" s="16"/>
      <c r="AFT68" s="16"/>
      <c r="AFU68" s="16"/>
      <c r="AFV68" s="16"/>
      <c r="AFW68" s="16"/>
      <c r="AFX68" s="16"/>
      <c r="AFY68" s="16"/>
      <c r="AFZ68" s="16"/>
      <c r="AGA68" s="16"/>
      <c r="AGB68" s="16"/>
      <c r="AGC68" s="16"/>
      <c r="AGD68" s="16"/>
      <c r="AGE68" s="16"/>
      <c r="AGF68" s="16"/>
      <c r="AGG68" s="16"/>
      <c r="AGH68" s="16"/>
      <c r="AGI68" s="16"/>
      <c r="AGJ68" s="16"/>
      <c r="AGK68" s="16"/>
      <c r="AGL68" s="16"/>
      <c r="AGM68" s="16"/>
      <c r="AGN68" s="16"/>
      <c r="AGO68" s="16"/>
      <c r="AGP68" s="16"/>
      <c r="AGQ68" s="16"/>
      <c r="AGR68" s="16"/>
      <c r="AGS68" s="16"/>
      <c r="AGT68" s="16"/>
      <c r="AGU68" s="16"/>
      <c r="AGV68" s="16"/>
      <c r="AGW68" s="16"/>
      <c r="AGX68" s="16"/>
      <c r="AGY68" s="16"/>
      <c r="AGZ68" s="16"/>
      <c r="AHA68" s="16"/>
      <c r="AHB68" s="16"/>
      <c r="AHC68" s="16"/>
      <c r="AHD68" s="16"/>
      <c r="AHE68" s="16"/>
      <c r="AHF68" s="16"/>
      <c r="AHG68" s="16"/>
      <c r="AHH68" s="16"/>
      <c r="AHI68" s="16"/>
      <c r="AHJ68" s="16"/>
      <c r="AHK68" s="16"/>
      <c r="AHL68" s="16"/>
      <c r="AHM68" s="16"/>
      <c r="AHN68" s="16"/>
      <c r="AHO68" s="16"/>
      <c r="AHP68" s="16"/>
      <c r="AHQ68" s="16"/>
      <c r="AHR68" s="16"/>
      <c r="AHS68" s="16"/>
      <c r="AHT68" s="16"/>
      <c r="AHU68" s="16"/>
      <c r="AHV68" s="16"/>
      <c r="AHW68" s="16"/>
      <c r="AHX68" s="16"/>
      <c r="AHY68" s="16"/>
      <c r="AHZ68" s="16"/>
      <c r="AIA68" s="16"/>
      <c r="AIB68" s="16"/>
      <c r="AIC68" s="16"/>
      <c r="AID68" s="16"/>
      <c r="AIE68" s="16"/>
      <c r="AIF68" s="16"/>
      <c r="AIG68" s="16"/>
      <c r="AIH68" s="16"/>
      <c r="AII68" s="16"/>
      <c r="AIJ68" s="16"/>
      <c r="AIK68" s="16"/>
      <c r="AIL68" s="16"/>
      <c r="AIM68" s="16"/>
      <c r="AIN68" s="16"/>
      <c r="AIO68" s="16"/>
      <c r="AIP68" s="16"/>
      <c r="AIQ68" s="16"/>
      <c r="AIR68" s="16"/>
      <c r="AIS68" s="16"/>
      <c r="AIT68" s="16"/>
      <c r="AIU68" s="16"/>
      <c r="AIV68" s="16"/>
      <c r="AIW68" s="16"/>
      <c r="AIX68" s="16"/>
      <c r="AIY68" s="16"/>
      <c r="AIZ68" s="16"/>
      <c r="AJA68" s="16"/>
      <c r="AJB68" s="16"/>
      <c r="AJC68" s="16"/>
      <c r="AJD68" s="16"/>
      <c r="AJE68" s="16"/>
      <c r="AJF68" s="16"/>
      <c r="AJG68" s="16"/>
      <c r="AJH68" s="16"/>
      <c r="AJI68" s="16"/>
      <c r="AJJ68" s="16"/>
      <c r="AJK68" s="16"/>
      <c r="AJL68" s="16"/>
      <c r="AJM68" s="16"/>
      <c r="AJN68" s="16"/>
      <c r="AJO68" s="16"/>
      <c r="AJP68" s="16"/>
      <c r="AJQ68" s="16"/>
      <c r="AJR68" s="16"/>
      <c r="AJS68" s="16"/>
      <c r="AJT68" s="16"/>
      <c r="AJU68" s="16"/>
      <c r="AJV68" s="16"/>
      <c r="AJW68" s="16"/>
      <c r="AJX68" s="16"/>
      <c r="AJY68" s="16"/>
      <c r="AJZ68" s="16"/>
      <c r="AKA68" s="16"/>
      <c r="AKB68" s="16"/>
      <c r="AKC68" s="16"/>
      <c r="AKD68" s="16"/>
      <c r="AKE68" s="16"/>
      <c r="AKF68" s="16"/>
      <c r="AKG68" s="16"/>
      <c r="AKH68" s="16"/>
      <c r="AKI68" s="16"/>
      <c r="AKJ68" s="16"/>
      <c r="AKK68" s="16"/>
      <c r="AKL68" s="16"/>
      <c r="AKM68" s="16"/>
      <c r="AKN68" s="16"/>
      <c r="AKO68" s="16"/>
      <c r="AKP68" s="16"/>
      <c r="AKQ68" s="16"/>
      <c r="AKR68" s="16"/>
      <c r="AKS68" s="16"/>
      <c r="AKT68" s="16"/>
      <c r="AKU68" s="16"/>
      <c r="AKV68" s="16"/>
      <c r="AKW68" s="16"/>
      <c r="AKX68" s="16"/>
      <c r="AKY68" s="16"/>
      <c r="AKZ68" s="16"/>
      <c r="ALA68" s="16"/>
      <c r="ALB68" s="16"/>
      <c r="ALC68" s="16"/>
      <c r="ALD68" s="16"/>
      <c r="ALE68" s="16"/>
      <c r="ALF68" s="16"/>
      <c r="ALG68" s="16"/>
      <c r="ALH68" s="16"/>
      <c r="ALI68" s="16"/>
      <c r="ALJ68" s="16"/>
      <c r="ALK68" s="16"/>
      <c r="ALL68" s="16"/>
      <c r="ALM68" s="16"/>
      <c r="ALN68" s="16"/>
      <c r="ALO68" s="16"/>
      <c r="ALP68" s="16"/>
      <c r="ALQ68" s="16"/>
      <c r="ALR68" s="16"/>
      <c r="ALS68" s="16"/>
      <c r="ALT68" s="16"/>
      <c r="ALU68" s="16"/>
      <c r="ALV68" s="16"/>
      <c r="ALW68" s="16"/>
      <c r="ALX68" s="16"/>
      <c r="ALY68" s="16"/>
      <c r="ALZ68" s="16"/>
      <c r="AMA68" s="16"/>
      <c r="AMB68" s="16"/>
      <c r="AMC68" s="16"/>
      <c r="AMD68" s="16"/>
      <c r="AME68" s="16"/>
      <c r="AMF68" s="16"/>
      <c r="AMG68" s="16"/>
      <c r="AMH68" s="16"/>
      <c r="AMI68" s="16"/>
      <c r="AMJ68" s="16"/>
      <c r="AMK68" s="16"/>
    </row>
    <row r="69" spans="1:1025" s="17" customFormat="1" ht="15" customHeight="1">
      <c r="A69" s="170" t="s">
        <v>10</v>
      </c>
      <c r="B69" s="295" t="s">
        <v>39</v>
      </c>
      <c r="C69" s="295"/>
      <c r="D69" s="295"/>
      <c r="E69" s="261">
        <v>2.5000000000000001E-2</v>
      </c>
      <c r="F69" s="262"/>
      <c r="G69" s="208">
        <f>ROUND((G48+G61)*E69,2)</f>
        <v>96.9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 s="16"/>
      <c r="OJ69" s="16"/>
      <c r="OK69" s="16"/>
      <c r="OL69" s="16"/>
      <c r="OM69" s="16"/>
      <c r="ON69" s="16"/>
      <c r="OO69" s="16"/>
      <c r="OP69" s="16"/>
      <c r="OQ69" s="16"/>
      <c r="OR69" s="16"/>
      <c r="OS69" s="16"/>
      <c r="OT69" s="16"/>
      <c r="OU69" s="16"/>
      <c r="OV69" s="16"/>
      <c r="OW69" s="16"/>
      <c r="OX69" s="16"/>
      <c r="OY69" s="16"/>
      <c r="OZ69" s="16"/>
      <c r="PA69" s="16"/>
      <c r="PB69" s="16"/>
      <c r="PC69" s="16"/>
      <c r="PD69" s="16"/>
      <c r="PE69" s="16"/>
      <c r="PF69" s="16"/>
      <c r="PG69" s="16"/>
      <c r="PH69" s="16"/>
      <c r="PI69" s="16"/>
      <c r="PJ69" s="16"/>
      <c r="PK69" s="16"/>
      <c r="PL69" s="16"/>
      <c r="PM69" s="16"/>
      <c r="PN69" s="16"/>
      <c r="PO69" s="16"/>
      <c r="PP69" s="16"/>
      <c r="PQ69" s="16"/>
      <c r="PR69" s="16"/>
      <c r="PS69" s="16"/>
      <c r="PT69" s="16"/>
      <c r="PU69" s="16"/>
      <c r="PV69" s="16"/>
      <c r="PW69" s="16"/>
      <c r="PX69" s="16"/>
      <c r="PY69" s="16"/>
      <c r="PZ69" s="16"/>
      <c r="QA69" s="16"/>
      <c r="QB69" s="16"/>
      <c r="QC69" s="16"/>
      <c r="QD69" s="16"/>
      <c r="QE69" s="16"/>
      <c r="QF69" s="16"/>
      <c r="QG69" s="16"/>
      <c r="QH69" s="16"/>
      <c r="QI69" s="16"/>
      <c r="QJ69" s="16"/>
      <c r="QK69" s="16"/>
      <c r="QL69" s="16"/>
      <c r="QM69" s="16"/>
      <c r="QN69" s="16"/>
      <c r="QO69" s="16"/>
      <c r="QP69" s="16"/>
      <c r="QQ69" s="16"/>
      <c r="QR69" s="16"/>
      <c r="QS69" s="16"/>
      <c r="QT69" s="16"/>
      <c r="QU69" s="16"/>
      <c r="QV69" s="16"/>
      <c r="QW69" s="16"/>
      <c r="QX69" s="16"/>
      <c r="QY69" s="16"/>
      <c r="QZ69" s="16"/>
      <c r="RA69" s="16"/>
      <c r="RB69" s="16"/>
      <c r="RC69" s="16"/>
      <c r="RD69" s="16"/>
      <c r="RE69" s="16"/>
      <c r="RF69" s="16"/>
      <c r="RG69" s="16"/>
      <c r="RH69" s="16"/>
      <c r="RI69" s="16"/>
      <c r="RJ69" s="16"/>
      <c r="RK69" s="16"/>
      <c r="RL69" s="16"/>
      <c r="RM69" s="16"/>
      <c r="RN69" s="16"/>
      <c r="RO69" s="16"/>
      <c r="RP69" s="16"/>
      <c r="RQ69" s="16"/>
      <c r="RR69" s="16"/>
      <c r="RS69" s="16"/>
      <c r="RT69" s="16"/>
      <c r="RU69" s="16"/>
      <c r="RV69" s="16"/>
      <c r="RW69" s="16"/>
      <c r="RX69" s="16"/>
      <c r="RY69" s="16"/>
      <c r="RZ69" s="16"/>
      <c r="SA69" s="16"/>
      <c r="SB69" s="16"/>
      <c r="SC69" s="16"/>
      <c r="SD69" s="16"/>
      <c r="SE69" s="16"/>
      <c r="SF69" s="16"/>
      <c r="SG69" s="16"/>
      <c r="SH69" s="16"/>
      <c r="SI69" s="16"/>
      <c r="SJ69" s="16"/>
      <c r="SK69" s="16"/>
      <c r="SL69" s="16"/>
      <c r="SM69" s="16"/>
      <c r="SN69" s="16"/>
      <c r="SO69" s="16"/>
      <c r="SP69" s="16"/>
      <c r="SQ69" s="16"/>
      <c r="SR69" s="16"/>
      <c r="SS69" s="16"/>
      <c r="ST69" s="16"/>
      <c r="SU69" s="16"/>
      <c r="SV69" s="16"/>
      <c r="SW69" s="16"/>
      <c r="SX69" s="16"/>
      <c r="SY69" s="16"/>
      <c r="SZ69" s="16"/>
      <c r="TA69" s="16"/>
      <c r="TB69" s="16"/>
      <c r="TC69" s="16"/>
      <c r="TD69" s="16"/>
      <c r="TE69" s="16"/>
      <c r="TF69" s="16"/>
      <c r="TG69" s="16"/>
      <c r="TH69" s="16"/>
      <c r="TI69" s="16"/>
      <c r="TJ69" s="16"/>
      <c r="TK69" s="16"/>
      <c r="TL69" s="16"/>
      <c r="TM69" s="16"/>
      <c r="TN69" s="16"/>
      <c r="TO69" s="16"/>
      <c r="TP69" s="16"/>
      <c r="TQ69" s="16"/>
      <c r="TR69" s="16"/>
      <c r="TS69" s="16"/>
      <c r="TT69" s="16"/>
      <c r="TU69" s="16"/>
      <c r="TV69" s="16"/>
      <c r="TW69" s="16"/>
      <c r="TX69" s="16"/>
      <c r="TY69" s="16"/>
      <c r="TZ69" s="16"/>
      <c r="UA69" s="16"/>
      <c r="UB69" s="16"/>
      <c r="UC69" s="16"/>
      <c r="UD69" s="16"/>
      <c r="UE69" s="16"/>
      <c r="UF69" s="16"/>
      <c r="UG69" s="16"/>
      <c r="UH69" s="16"/>
      <c r="UI69" s="16"/>
      <c r="UJ69" s="16"/>
      <c r="UK69" s="16"/>
      <c r="UL69" s="16"/>
      <c r="UM69" s="16"/>
      <c r="UN69" s="16"/>
      <c r="UO69" s="16"/>
      <c r="UP69" s="16"/>
      <c r="UQ69" s="16"/>
      <c r="UR69" s="16"/>
      <c r="US69" s="16"/>
      <c r="UT69" s="16"/>
      <c r="UU69" s="16"/>
      <c r="UV69" s="16"/>
      <c r="UW69" s="16"/>
      <c r="UX69" s="16"/>
      <c r="UY69" s="16"/>
      <c r="UZ69" s="16"/>
      <c r="VA69" s="16"/>
      <c r="VB69" s="16"/>
      <c r="VC69" s="16"/>
      <c r="VD69" s="16"/>
      <c r="VE69" s="16"/>
      <c r="VF69" s="16"/>
      <c r="VG69" s="16"/>
      <c r="VH69" s="16"/>
      <c r="VI69" s="16"/>
      <c r="VJ69" s="16"/>
      <c r="VK69" s="16"/>
      <c r="VL69" s="16"/>
      <c r="VM69" s="16"/>
      <c r="VN69" s="16"/>
      <c r="VO69" s="16"/>
      <c r="VP69" s="16"/>
      <c r="VQ69" s="16"/>
      <c r="VR69" s="16"/>
      <c r="VS69" s="16"/>
      <c r="VT69" s="16"/>
      <c r="VU69" s="16"/>
      <c r="VV69" s="16"/>
      <c r="VW69" s="16"/>
      <c r="VX69" s="16"/>
      <c r="VY69" s="16"/>
      <c r="VZ69" s="16"/>
      <c r="WA69" s="16"/>
      <c r="WB69" s="16"/>
      <c r="WC69" s="16"/>
      <c r="WD69" s="16"/>
      <c r="WE69" s="16"/>
      <c r="WF69" s="16"/>
      <c r="WG69" s="16"/>
      <c r="WH69" s="16"/>
      <c r="WI69" s="16"/>
      <c r="WJ69" s="16"/>
      <c r="WK69" s="16"/>
      <c r="WL69" s="16"/>
      <c r="WM69" s="16"/>
      <c r="WN69" s="16"/>
      <c r="WO69" s="16"/>
      <c r="WP69" s="16"/>
      <c r="WQ69" s="16"/>
      <c r="WR69" s="16"/>
      <c r="WS69" s="16"/>
      <c r="WT69" s="16"/>
      <c r="WU69" s="16"/>
      <c r="WV69" s="16"/>
      <c r="WW69" s="16"/>
      <c r="WX69" s="16"/>
      <c r="WY69" s="16"/>
      <c r="WZ69" s="16"/>
      <c r="XA69" s="16"/>
      <c r="XB69" s="16"/>
      <c r="XC69" s="16"/>
      <c r="XD69" s="16"/>
      <c r="XE69" s="16"/>
      <c r="XF69" s="16"/>
      <c r="XG69" s="16"/>
      <c r="XH69" s="16"/>
      <c r="XI69" s="16"/>
      <c r="XJ69" s="16"/>
      <c r="XK69" s="16"/>
      <c r="XL69" s="16"/>
      <c r="XM69" s="16"/>
      <c r="XN69" s="16"/>
      <c r="XO69" s="16"/>
      <c r="XP69" s="16"/>
      <c r="XQ69" s="16"/>
      <c r="XR69" s="16"/>
      <c r="XS69" s="16"/>
      <c r="XT69" s="16"/>
      <c r="XU69" s="16"/>
      <c r="XV69" s="16"/>
      <c r="XW69" s="16"/>
      <c r="XX69" s="16"/>
      <c r="XY69" s="16"/>
      <c r="XZ69" s="16"/>
      <c r="YA69" s="16"/>
      <c r="YB69" s="16"/>
      <c r="YC69" s="16"/>
      <c r="YD69" s="16"/>
      <c r="YE69" s="16"/>
      <c r="YF69" s="16"/>
      <c r="YG69" s="16"/>
      <c r="YH69" s="16"/>
      <c r="YI69" s="16"/>
      <c r="YJ69" s="16"/>
      <c r="YK69" s="16"/>
      <c r="YL69" s="16"/>
      <c r="YM69" s="16"/>
      <c r="YN69" s="16"/>
      <c r="YO69" s="16"/>
      <c r="YP69" s="16"/>
      <c r="YQ69" s="16"/>
      <c r="YR69" s="16"/>
      <c r="YS69" s="16"/>
      <c r="YT69" s="16"/>
      <c r="YU69" s="16"/>
      <c r="YV69" s="16"/>
      <c r="YW69" s="16"/>
      <c r="YX69" s="16"/>
      <c r="YY69" s="16"/>
      <c r="YZ69" s="16"/>
      <c r="ZA69" s="16"/>
      <c r="ZB69" s="16"/>
      <c r="ZC69" s="16"/>
      <c r="ZD69" s="16"/>
      <c r="ZE69" s="16"/>
      <c r="ZF69" s="16"/>
      <c r="ZG69" s="16"/>
      <c r="ZH69" s="16"/>
      <c r="ZI69" s="16"/>
      <c r="ZJ69" s="16"/>
      <c r="ZK69" s="16"/>
      <c r="ZL69" s="16"/>
      <c r="ZM69" s="16"/>
      <c r="ZN69" s="16"/>
      <c r="ZO69" s="16"/>
      <c r="ZP69" s="16"/>
      <c r="ZQ69" s="16"/>
      <c r="ZR69" s="16"/>
      <c r="ZS69" s="16"/>
      <c r="ZT69" s="16"/>
      <c r="ZU69" s="16"/>
      <c r="ZV69" s="16"/>
      <c r="ZW69" s="16"/>
      <c r="ZX69" s="16"/>
      <c r="ZY69" s="16"/>
      <c r="ZZ69" s="16"/>
      <c r="AAA69" s="16"/>
      <c r="AAB69" s="16"/>
      <c r="AAC69" s="16"/>
      <c r="AAD69" s="16"/>
      <c r="AAE69" s="16"/>
      <c r="AAF69" s="16"/>
      <c r="AAG69" s="16"/>
      <c r="AAH69" s="16"/>
      <c r="AAI69" s="16"/>
      <c r="AAJ69" s="16"/>
      <c r="AAK69" s="16"/>
      <c r="AAL69" s="16"/>
      <c r="AAM69" s="16"/>
      <c r="AAN69" s="16"/>
      <c r="AAO69" s="16"/>
      <c r="AAP69" s="16"/>
      <c r="AAQ69" s="16"/>
      <c r="AAR69" s="16"/>
      <c r="AAS69" s="16"/>
      <c r="AAT69" s="16"/>
      <c r="AAU69" s="16"/>
      <c r="AAV69" s="16"/>
      <c r="AAW69" s="16"/>
      <c r="AAX69" s="16"/>
      <c r="AAY69" s="16"/>
      <c r="AAZ69" s="16"/>
      <c r="ABA69" s="16"/>
      <c r="ABB69" s="16"/>
      <c r="ABC69" s="16"/>
      <c r="ABD69" s="16"/>
      <c r="ABE69" s="16"/>
      <c r="ABF69" s="16"/>
      <c r="ABG69" s="16"/>
      <c r="ABH69" s="16"/>
      <c r="ABI69" s="16"/>
      <c r="ABJ69" s="16"/>
      <c r="ABK69" s="16"/>
      <c r="ABL69" s="16"/>
      <c r="ABM69" s="16"/>
      <c r="ABN69" s="16"/>
      <c r="ABO69" s="16"/>
      <c r="ABP69" s="16"/>
      <c r="ABQ69" s="16"/>
      <c r="ABR69" s="16"/>
      <c r="ABS69" s="16"/>
      <c r="ABT69" s="16"/>
      <c r="ABU69" s="16"/>
      <c r="ABV69" s="16"/>
      <c r="ABW69" s="16"/>
      <c r="ABX69" s="16"/>
      <c r="ABY69" s="16"/>
      <c r="ABZ69" s="16"/>
      <c r="ACA69" s="16"/>
      <c r="ACB69" s="16"/>
      <c r="ACC69" s="16"/>
      <c r="ACD69" s="16"/>
      <c r="ACE69" s="16"/>
      <c r="ACF69" s="16"/>
      <c r="ACG69" s="16"/>
      <c r="ACH69" s="16"/>
      <c r="ACI69" s="16"/>
      <c r="ACJ69" s="16"/>
      <c r="ACK69" s="16"/>
      <c r="ACL69" s="16"/>
      <c r="ACM69" s="16"/>
      <c r="ACN69" s="16"/>
      <c r="ACO69" s="16"/>
      <c r="ACP69" s="16"/>
      <c r="ACQ69" s="16"/>
      <c r="ACR69" s="16"/>
      <c r="ACS69" s="16"/>
      <c r="ACT69" s="16"/>
      <c r="ACU69" s="16"/>
      <c r="ACV69" s="16"/>
      <c r="ACW69" s="16"/>
      <c r="ACX69" s="16"/>
      <c r="ACY69" s="16"/>
      <c r="ACZ69" s="16"/>
      <c r="ADA69" s="16"/>
      <c r="ADB69" s="16"/>
      <c r="ADC69" s="16"/>
      <c r="ADD69" s="16"/>
      <c r="ADE69" s="16"/>
      <c r="ADF69" s="16"/>
      <c r="ADG69" s="16"/>
      <c r="ADH69" s="16"/>
      <c r="ADI69" s="16"/>
      <c r="ADJ69" s="16"/>
      <c r="ADK69" s="16"/>
      <c r="ADL69" s="16"/>
      <c r="ADM69" s="16"/>
      <c r="ADN69" s="16"/>
      <c r="ADO69" s="16"/>
      <c r="ADP69" s="16"/>
      <c r="ADQ69" s="16"/>
      <c r="ADR69" s="16"/>
      <c r="ADS69" s="16"/>
      <c r="ADT69" s="16"/>
      <c r="ADU69" s="16"/>
      <c r="ADV69" s="16"/>
      <c r="ADW69" s="16"/>
      <c r="ADX69" s="16"/>
      <c r="ADY69" s="16"/>
      <c r="ADZ69" s="16"/>
      <c r="AEA69" s="16"/>
      <c r="AEB69" s="16"/>
      <c r="AEC69" s="16"/>
      <c r="AED69" s="16"/>
      <c r="AEE69" s="16"/>
      <c r="AEF69" s="16"/>
      <c r="AEG69" s="16"/>
      <c r="AEH69" s="16"/>
      <c r="AEI69" s="16"/>
      <c r="AEJ69" s="16"/>
      <c r="AEK69" s="16"/>
      <c r="AEL69" s="16"/>
      <c r="AEM69" s="16"/>
      <c r="AEN69" s="16"/>
      <c r="AEO69" s="16"/>
      <c r="AEP69" s="16"/>
      <c r="AEQ69" s="16"/>
      <c r="AER69" s="16"/>
      <c r="AES69" s="16"/>
      <c r="AET69" s="16"/>
      <c r="AEU69" s="16"/>
      <c r="AEV69" s="16"/>
      <c r="AEW69" s="16"/>
      <c r="AEX69" s="16"/>
      <c r="AEY69" s="16"/>
      <c r="AEZ69" s="16"/>
      <c r="AFA69" s="16"/>
      <c r="AFB69" s="16"/>
      <c r="AFC69" s="16"/>
      <c r="AFD69" s="16"/>
      <c r="AFE69" s="16"/>
      <c r="AFF69" s="16"/>
      <c r="AFG69" s="16"/>
      <c r="AFH69" s="16"/>
      <c r="AFI69" s="16"/>
      <c r="AFJ69" s="16"/>
      <c r="AFK69" s="16"/>
      <c r="AFL69" s="16"/>
      <c r="AFM69" s="16"/>
      <c r="AFN69" s="16"/>
      <c r="AFO69" s="16"/>
      <c r="AFP69" s="16"/>
      <c r="AFQ69" s="16"/>
      <c r="AFR69" s="16"/>
      <c r="AFS69" s="16"/>
      <c r="AFT69" s="16"/>
      <c r="AFU69" s="16"/>
      <c r="AFV69" s="16"/>
      <c r="AFW69" s="16"/>
      <c r="AFX69" s="16"/>
      <c r="AFY69" s="16"/>
      <c r="AFZ69" s="16"/>
      <c r="AGA69" s="16"/>
      <c r="AGB69" s="16"/>
      <c r="AGC69" s="16"/>
      <c r="AGD69" s="16"/>
      <c r="AGE69" s="16"/>
      <c r="AGF69" s="16"/>
      <c r="AGG69" s="16"/>
      <c r="AGH69" s="16"/>
      <c r="AGI69" s="16"/>
      <c r="AGJ69" s="16"/>
      <c r="AGK69" s="16"/>
      <c r="AGL69" s="16"/>
      <c r="AGM69" s="16"/>
      <c r="AGN69" s="16"/>
      <c r="AGO69" s="16"/>
      <c r="AGP69" s="16"/>
      <c r="AGQ69" s="16"/>
      <c r="AGR69" s="16"/>
      <c r="AGS69" s="16"/>
      <c r="AGT69" s="16"/>
      <c r="AGU69" s="16"/>
      <c r="AGV69" s="16"/>
      <c r="AGW69" s="16"/>
      <c r="AGX69" s="16"/>
      <c r="AGY69" s="16"/>
      <c r="AGZ69" s="16"/>
      <c r="AHA69" s="16"/>
      <c r="AHB69" s="16"/>
      <c r="AHC69" s="16"/>
      <c r="AHD69" s="16"/>
      <c r="AHE69" s="16"/>
      <c r="AHF69" s="16"/>
      <c r="AHG69" s="16"/>
      <c r="AHH69" s="16"/>
      <c r="AHI69" s="16"/>
      <c r="AHJ69" s="16"/>
      <c r="AHK69" s="16"/>
      <c r="AHL69" s="16"/>
      <c r="AHM69" s="16"/>
      <c r="AHN69" s="16"/>
      <c r="AHO69" s="16"/>
      <c r="AHP69" s="16"/>
      <c r="AHQ69" s="16"/>
      <c r="AHR69" s="16"/>
      <c r="AHS69" s="16"/>
      <c r="AHT69" s="16"/>
      <c r="AHU69" s="16"/>
      <c r="AHV69" s="16"/>
      <c r="AHW69" s="16"/>
      <c r="AHX69" s="16"/>
      <c r="AHY69" s="16"/>
      <c r="AHZ69" s="16"/>
      <c r="AIA69" s="16"/>
      <c r="AIB69" s="16"/>
      <c r="AIC69" s="16"/>
      <c r="AID69" s="16"/>
      <c r="AIE69" s="16"/>
      <c r="AIF69" s="16"/>
      <c r="AIG69" s="16"/>
      <c r="AIH69" s="16"/>
      <c r="AII69" s="16"/>
      <c r="AIJ69" s="16"/>
      <c r="AIK69" s="16"/>
      <c r="AIL69" s="16"/>
      <c r="AIM69" s="16"/>
      <c r="AIN69" s="16"/>
      <c r="AIO69" s="16"/>
      <c r="AIP69" s="16"/>
      <c r="AIQ69" s="16"/>
      <c r="AIR69" s="16"/>
      <c r="AIS69" s="16"/>
      <c r="AIT69" s="16"/>
      <c r="AIU69" s="16"/>
      <c r="AIV69" s="16"/>
      <c r="AIW69" s="16"/>
      <c r="AIX69" s="16"/>
      <c r="AIY69" s="16"/>
      <c r="AIZ69" s="16"/>
      <c r="AJA69" s="16"/>
      <c r="AJB69" s="16"/>
      <c r="AJC69" s="16"/>
      <c r="AJD69" s="16"/>
      <c r="AJE69" s="16"/>
      <c r="AJF69" s="16"/>
      <c r="AJG69" s="16"/>
      <c r="AJH69" s="16"/>
      <c r="AJI69" s="16"/>
      <c r="AJJ69" s="16"/>
      <c r="AJK69" s="16"/>
      <c r="AJL69" s="16"/>
      <c r="AJM69" s="16"/>
      <c r="AJN69" s="16"/>
      <c r="AJO69" s="16"/>
      <c r="AJP69" s="16"/>
      <c r="AJQ69" s="16"/>
      <c r="AJR69" s="16"/>
      <c r="AJS69" s="16"/>
      <c r="AJT69" s="16"/>
      <c r="AJU69" s="16"/>
      <c r="AJV69" s="16"/>
      <c r="AJW69" s="16"/>
      <c r="AJX69" s="16"/>
      <c r="AJY69" s="16"/>
      <c r="AJZ69" s="16"/>
      <c r="AKA69" s="16"/>
      <c r="AKB69" s="16"/>
      <c r="AKC69" s="16"/>
      <c r="AKD69" s="16"/>
      <c r="AKE69" s="16"/>
      <c r="AKF69" s="16"/>
      <c r="AKG69" s="16"/>
      <c r="AKH69" s="16"/>
      <c r="AKI69" s="16"/>
      <c r="AKJ69" s="16"/>
      <c r="AKK69" s="16"/>
      <c r="AKL69" s="16"/>
      <c r="AKM69" s="16"/>
      <c r="AKN69" s="16"/>
      <c r="AKO69" s="16"/>
      <c r="AKP69" s="16"/>
      <c r="AKQ69" s="16"/>
      <c r="AKR69" s="16"/>
      <c r="AKS69" s="16"/>
      <c r="AKT69" s="16"/>
      <c r="AKU69" s="16"/>
      <c r="AKV69" s="16"/>
      <c r="AKW69" s="16"/>
      <c r="AKX69" s="16"/>
      <c r="AKY69" s="16"/>
      <c r="AKZ69" s="16"/>
      <c r="ALA69" s="16"/>
      <c r="ALB69" s="16"/>
      <c r="ALC69" s="16"/>
      <c r="ALD69" s="16"/>
      <c r="ALE69" s="16"/>
      <c r="ALF69" s="16"/>
      <c r="ALG69" s="16"/>
      <c r="ALH69" s="16"/>
      <c r="ALI69" s="16"/>
      <c r="ALJ69" s="16"/>
      <c r="ALK69" s="16"/>
      <c r="ALL69" s="16"/>
      <c r="ALM69" s="16"/>
      <c r="ALN69" s="16"/>
      <c r="ALO69" s="16"/>
      <c r="ALP69" s="16"/>
      <c r="ALQ69" s="16"/>
      <c r="ALR69" s="16"/>
      <c r="ALS69" s="16"/>
      <c r="ALT69" s="16"/>
      <c r="ALU69" s="16"/>
      <c r="ALV69" s="16"/>
      <c r="ALW69" s="16"/>
      <c r="ALX69" s="16"/>
      <c r="ALY69" s="16"/>
      <c r="ALZ69" s="16"/>
      <c r="AMA69" s="16"/>
      <c r="AMB69" s="16"/>
      <c r="AMC69" s="16"/>
      <c r="AMD69" s="16"/>
      <c r="AME69" s="16"/>
      <c r="AMF69" s="16"/>
      <c r="AMG69" s="16"/>
      <c r="AMH69" s="16"/>
      <c r="AMI69" s="16"/>
      <c r="AMJ69" s="16"/>
      <c r="AMK69" s="16"/>
    </row>
    <row r="70" spans="1:1025" s="17" customFormat="1" ht="15" customHeight="1">
      <c r="A70" s="170" t="s">
        <v>12</v>
      </c>
      <c r="B70" s="295" t="s">
        <v>95</v>
      </c>
      <c r="C70" s="295"/>
      <c r="D70" s="295"/>
      <c r="E70" s="365">
        <f>ROUND((H71*I71),6)</f>
        <v>0.03</v>
      </c>
      <c r="F70" s="366"/>
      <c r="G70" s="208">
        <f>ROUND((G48+G61)*E70,2)</f>
        <v>116.28</v>
      </c>
      <c r="H70" s="174" t="s">
        <v>89</v>
      </c>
      <c r="I70" s="45" t="s">
        <v>90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 s="16"/>
      <c r="OJ70" s="16"/>
      <c r="OK70" s="16"/>
      <c r="OL70" s="16"/>
      <c r="OM70" s="16"/>
      <c r="ON70" s="16"/>
      <c r="OO70" s="16"/>
      <c r="OP70" s="16"/>
      <c r="OQ70" s="16"/>
      <c r="OR70" s="16"/>
      <c r="OS70" s="16"/>
      <c r="OT70" s="16"/>
      <c r="OU70" s="16"/>
      <c r="OV70" s="16"/>
      <c r="OW70" s="16"/>
      <c r="OX70" s="16"/>
      <c r="OY70" s="16"/>
      <c r="OZ70" s="16"/>
      <c r="PA70" s="16"/>
      <c r="PB70" s="16"/>
      <c r="PC70" s="16"/>
      <c r="PD70" s="16"/>
      <c r="PE70" s="16"/>
      <c r="PF70" s="16"/>
      <c r="PG70" s="16"/>
      <c r="PH70" s="16"/>
      <c r="PI70" s="16"/>
      <c r="PJ70" s="16"/>
      <c r="PK70" s="16"/>
      <c r="PL70" s="16"/>
      <c r="PM70" s="16"/>
      <c r="PN70" s="16"/>
      <c r="PO70" s="16"/>
      <c r="PP70" s="16"/>
      <c r="PQ70" s="16"/>
      <c r="PR70" s="16"/>
      <c r="PS70" s="16"/>
      <c r="PT70" s="16"/>
      <c r="PU70" s="16"/>
      <c r="PV70" s="16"/>
      <c r="PW70" s="16"/>
      <c r="PX70" s="16"/>
      <c r="PY70" s="16"/>
      <c r="PZ70" s="16"/>
      <c r="QA70" s="16"/>
      <c r="QB70" s="16"/>
      <c r="QC70" s="16"/>
      <c r="QD70" s="16"/>
      <c r="QE70" s="16"/>
      <c r="QF70" s="16"/>
      <c r="QG70" s="16"/>
      <c r="QH70" s="16"/>
      <c r="QI70" s="16"/>
      <c r="QJ70" s="16"/>
      <c r="QK70" s="16"/>
      <c r="QL70" s="16"/>
      <c r="QM70" s="16"/>
      <c r="QN70" s="16"/>
      <c r="QO70" s="16"/>
      <c r="QP70" s="16"/>
      <c r="QQ70" s="16"/>
      <c r="QR70" s="16"/>
      <c r="QS70" s="16"/>
      <c r="QT70" s="16"/>
      <c r="QU70" s="16"/>
      <c r="QV70" s="16"/>
      <c r="QW70" s="16"/>
      <c r="QX70" s="16"/>
      <c r="QY70" s="16"/>
      <c r="QZ70" s="16"/>
      <c r="RA70" s="16"/>
      <c r="RB70" s="16"/>
      <c r="RC70" s="16"/>
      <c r="RD70" s="16"/>
      <c r="RE70" s="16"/>
      <c r="RF70" s="16"/>
      <c r="RG70" s="16"/>
      <c r="RH70" s="16"/>
      <c r="RI70" s="16"/>
      <c r="RJ70" s="16"/>
      <c r="RK70" s="16"/>
      <c r="RL70" s="16"/>
      <c r="RM70" s="16"/>
      <c r="RN70" s="16"/>
      <c r="RO70" s="16"/>
      <c r="RP70" s="16"/>
      <c r="RQ70" s="16"/>
      <c r="RR70" s="16"/>
      <c r="RS70" s="16"/>
      <c r="RT70" s="16"/>
      <c r="RU70" s="16"/>
      <c r="RV70" s="16"/>
      <c r="RW70" s="16"/>
      <c r="RX70" s="16"/>
      <c r="RY70" s="16"/>
      <c r="RZ70" s="16"/>
      <c r="SA70" s="16"/>
      <c r="SB70" s="16"/>
      <c r="SC70" s="16"/>
      <c r="SD70" s="16"/>
      <c r="SE70" s="16"/>
      <c r="SF70" s="16"/>
      <c r="SG70" s="16"/>
      <c r="SH70" s="16"/>
      <c r="SI70" s="16"/>
      <c r="SJ70" s="16"/>
      <c r="SK70" s="16"/>
      <c r="SL70" s="16"/>
      <c r="SM70" s="16"/>
      <c r="SN70" s="16"/>
      <c r="SO70" s="16"/>
      <c r="SP70" s="16"/>
      <c r="SQ70" s="16"/>
      <c r="SR70" s="16"/>
      <c r="SS70" s="16"/>
      <c r="ST70" s="16"/>
      <c r="SU70" s="16"/>
      <c r="SV70" s="16"/>
      <c r="SW70" s="16"/>
      <c r="SX70" s="16"/>
      <c r="SY70" s="16"/>
      <c r="SZ70" s="16"/>
      <c r="TA70" s="16"/>
      <c r="TB70" s="16"/>
      <c r="TC70" s="16"/>
      <c r="TD70" s="16"/>
      <c r="TE70" s="16"/>
      <c r="TF70" s="16"/>
      <c r="TG70" s="16"/>
      <c r="TH70" s="16"/>
      <c r="TI70" s="16"/>
      <c r="TJ70" s="16"/>
      <c r="TK70" s="16"/>
      <c r="TL70" s="16"/>
      <c r="TM70" s="16"/>
      <c r="TN70" s="16"/>
      <c r="TO70" s="16"/>
      <c r="TP70" s="16"/>
      <c r="TQ70" s="16"/>
      <c r="TR70" s="16"/>
      <c r="TS70" s="16"/>
      <c r="TT70" s="16"/>
      <c r="TU70" s="16"/>
      <c r="TV70" s="16"/>
      <c r="TW70" s="16"/>
      <c r="TX70" s="16"/>
      <c r="TY70" s="16"/>
      <c r="TZ70" s="16"/>
      <c r="UA70" s="16"/>
      <c r="UB70" s="16"/>
      <c r="UC70" s="16"/>
      <c r="UD70" s="16"/>
      <c r="UE70" s="16"/>
      <c r="UF70" s="16"/>
      <c r="UG70" s="16"/>
      <c r="UH70" s="16"/>
      <c r="UI70" s="16"/>
      <c r="UJ70" s="16"/>
      <c r="UK70" s="16"/>
      <c r="UL70" s="16"/>
      <c r="UM70" s="16"/>
      <c r="UN70" s="16"/>
      <c r="UO70" s="16"/>
      <c r="UP70" s="16"/>
      <c r="UQ70" s="16"/>
      <c r="UR70" s="16"/>
      <c r="US70" s="16"/>
      <c r="UT70" s="16"/>
      <c r="UU70" s="16"/>
      <c r="UV70" s="16"/>
      <c r="UW70" s="16"/>
      <c r="UX70" s="16"/>
      <c r="UY70" s="16"/>
      <c r="UZ70" s="16"/>
      <c r="VA70" s="16"/>
      <c r="VB70" s="16"/>
      <c r="VC70" s="16"/>
      <c r="VD70" s="16"/>
      <c r="VE70" s="16"/>
      <c r="VF70" s="16"/>
      <c r="VG70" s="16"/>
      <c r="VH70" s="16"/>
      <c r="VI70" s="16"/>
      <c r="VJ70" s="16"/>
      <c r="VK70" s="16"/>
      <c r="VL70" s="16"/>
      <c r="VM70" s="16"/>
      <c r="VN70" s="16"/>
      <c r="VO70" s="16"/>
      <c r="VP70" s="16"/>
      <c r="VQ70" s="16"/>
      <c r="VR70" s="16"/>
      <c r="VS70" s="16"/>
      <c r="VT70" s="16"/>
      <c r="VU70" s="16"/>
      <c r="VV70" s="16"/>
      <c r="VW70" s="16"/>
      <c r="VX70" s="16"/>
      <c r="VY70" s="16"/>
      <c r="VZ70" s="16"/>
      <c r="WA70" s="16"/>
      <c r="WB70" s="16"/>
      <c r="WC70" s="16"/>
      <c r="WD70" s="16"/>
      <c r="WE70" s="16"/>
      <c r="WF70" s="16"/>
      <c r="WG70" s="16"/>
      <c r="WH70" s="16"/>
      <c r="WI70" s="16"/>
      <c r="WJ70" s="16"/>
      <c r="WK70" s="16"/>
      <c r="WL70" s="16"/>
      <c r="WM70" s="16"/>
      <c r="WN70" s="16"/>
      <c r="WO70" s="16"/>
      <c r="WP70" s="16"/>
      <c r="WQ70" s="16"/>
      <c r="WR70" s="16"/>
      <c r="WS70" s="16"/>
      <c r="WT70" s="16"/>
      <c r="WU70" s="16"/>
      <c r="WV70" s="16"/>
      <c r="WW70" s="16"/>
      <c r="WX70" s="16"/>
      <c r="WY70" s="16"/>
      <c r="WZ70" s="16"/>
      <c r="XA70" s="16"/>
      <c r="XB70" s="16"/>
      <c r="XC70" s="16"/>
      <c r="XD70" s="16"/>
      <c r="XE70" s="16"/>
      <c r="XF70" s="16"/>
      <c r="XG70" s="16"/>
      <c r="XH70" s="16"/>
      <c r="XI70" s="16"/>
      <c r="XJ70" s="16"/>
      <c r="XK70" s="16"/>
      <c r="XL70" s="16"/>
      <c r="XM70" s="16"/>
      <c r="XN70" s="16"/>
      <c r="XO70" s="16"/>
      <c r="XP70" s="16"/>
      <c r="XQ70" s="16"/>
      <c r="XR70" s="16"/>
      <c r="XS70" s="16"/>
      <c r="XT70" s="16"/>
      <c r="XU70" s="16"/>
      <c r="XV70" s="16"/>
      <c r="XW70" s="16"/>
      <c r="XX70" s="16"/>
      <c r="XY70" s="16"/>
      <c r="XZ70" s="16"/>
      <c r="YA70" s="16"/>
      <c r="YB70" s="16"/>
      <c r="YC70" s="16"/>
      <c r="YD70" s="16"/>
      <c r="YE70" s="16"/>
      <c r="YF70" s="16"/>
      <c r="YG70" s="16"/>
      <c r="YH70" s="16"/>
      <c r="YI70" s="16"/>
      <c r="YJ70" s="16"/>
      <c r="YK70" s="16"/>
      <c r="YL70" s="16"/>
      <c r="YM70" s="16"/>
      <c r="YN70" s="16"/>
      <c r="YO70" s="16"/>
      <c r="YP70" s="16"/>
      <c r="YQ70" s="16"/>
      <c r="YR70" s="16"/>
      <c r="YS70" s="16"/>
      <c r="YT70" s="16"/>
      <c r="YU70" s="16"/>
      <c r="YV70" s="16"/>
      <c r="YW70" s="16"/>
      <c r="YX70" s="16"/>
      <c r="YY70" s="16"/>
      <c r="YZ70" s="16"/>
      <c r="ZA70" s="16"/>
      <c r="ZB70" s="16"/>
      <c r="ZC70" s="16"/>
      <c r="ZD70" s="16"/>
      <c r="ZE70" s="16"/>
      <c r="ZF70" s="16"/>
      <c r="ZG70" s="16"/>
      <c r="ZH70" s="16"/>
      <c r="ZI70" s="16"/>
      <c r="ZJ70" s="16"/>
      <c r="ZK70" s="16"/>
      <c r="ZL70" s="16"/>
      <c r="ZM70" s="16"/>
      <c r="ZN70" s="16"/>
      <c r="ZO70" s="16"/>
      <c r="ZP70" s="16"/>
      <c r="ZQ70" s="16"/>
      <c r="ZR70" s="16"/>
      <c r="ZS70" s="16"/>
      <c r="ZT70" s="16"/>
      <c r="ZU70" s="16"/>
      <c r="ZV70" s="16"/>
      <c r="ZW70" s="16"/>
      <c r="ZX70" s="16"/>
      <c r="ZY70" s="16"/>
      <c r="ZZ70" s="16"/>
      <c r="AAA70" s="16"/>
      <c r="AAB70" s="16"/>
      <c r="AAC70" s="16"/>
      <c r="AAD70" s="16"/>
      <c r="AAE70" s="16"/>
      <c r="AAF70" s="16"/>
      <c r="AAG70" s="16"/>
      <c r="AAH70" s="16"/>
      <c r="AAI70" s="16"/>
      <c r="AAJ70" s="16"/>
      <c r="AAK70" s="16"/>
      <c r="AAL70" s="16"/>
      <c r="AAM70" s="16"/>
      <c r="AAN70" s="16"/>
      <c r="AAO70" s="16"/>
      <c r="AAP70" s="16"/>
      <c r="AAQ70" s="16"/>
      <c r="AAR70" s="16"/>
      <c r="AAS70" s="16"/>
      <c r="AAT70" s="16"/>
      <c r="AAU70" s="16"/>
      <c r="AAV70" s="16"/>
      <c r="AAW70" s="16"/>
      <c r="AAX70" s="16"/>
      <c r="AAY70" s="16"/>
      <c r="AAZ70" s="16"/>
      <c r="ABA70" s="16"/>
      <c r="ABB70" s="16"/>
      <c r="ABC70" s="16"/>
      <c r="ABD70" s="16"/>
      <c r="ABE70" s="16"/>
      <c r="ABF70" s="16"/>
      <c r="ABG70" s="16"/>
      <c r="ABH70" s="16"/>
      <c r="ABI70" s="16"/>
      <c r="ABJ70" s="16"/>
      <c r="ABK70" s="16"/>
      <c r="ABL70" s="16"/>
      <c r="ABM70" s="16"/>
      <c r="ABN70" s="16"/>
      <c r="ABO70" s="16"/>
      <c r="ABP70" s="16"/>
      <c r="ABQ70" s="16"/>
      <c r="ABR70" s="16"/>
      <c r="ABS70" s="16"/>
      <c r="ABT70" s="16"/>
      <c r="ABU70" s="16"/>
      <c r="ABV70" s="16"/>
      <c r="ABW70" s="16"/>
      <c r="ABX70" s="16"/>
      <c r="ABY70" s="16"/>
      <c r="ABZ70" s="16"/>
      <c r="ACA70" s="16"/>
      <c r="ACB70" s="16"/>
      <c r="ACC70" s="16"/>
      <c r="ACD70" s="16"/>
      <c r="ACE70" s="16"/>
      <c r="ACF70" s="16"/>
      <c r="ACG70" s="16"/>
      <c r="ACH70" s="16"/>
      <c r="ACI70" s="16"/>
      <c r="ACJ70" s="16"/>
      <c r="ACK70" s="16"/>
      <c r="ACL70" s="16"/>
      <c r="ACM70" s="16"/>
      <c r="ACN70" s="16"/>
      <c r="ACO70" s="16"/>
      <c r="ACP70" s="16"/>
      <c r="ACQ70" s="16"/>
      <c r="ACR70" s="16"/>
      <c r="ACS70" s="16"/>
      <c r="ACT70" s="16"/>
      <c r="ACU70" s="16"/>
      <c r="ACV70" s="16"/>
      <c r="ACW70" s="16"/>
      <c r="ACX70" s="16"/>
      <c r="ACY70" s="16"/>
      <c r="ACZ70" s="16"/>
      <c r="ADA70" s="16"/>
      <c r="ADB70" s="16"/>
      <c r="ADC70" s="16"/>
      <c r="ADD70" s="16"/>
      <c r="ADE70" s="16"/>
      <c r="ADF70" s="16"/>
      <c r="ADG70" s="16"/>
      <c r="ADH70" s="16"/>
      <c r="ADI70" s="16"/>
      <c r="ADJ70" s="16"/>
      <c r="ADK70" s="16"/>
      <c r="ADL70" s="16"/>
      <c r="ADM70" s="16"/>
      <c r="ADN70" s="16"/>
      <c r="ADO70" s="16"/>
      <c r="ADP70" s="16"/>
      <c r="ADQ70" s="16"/>
      <c r="ADR70" s="16"/>
      <c r="ADS70" s="16"/>
      <c r="ADT70" s="16"/>
      <c r="ADU70" s="16"/>
      <c r="ADV70" s="16"/>
      <c r="ADW70" s="16"/>
      <c r="ADX70" s="16"/>
      <c r="ADY70" s="16"/>
      <c r="ADZ70" s="16"/>
      <c r="AEA70" s="16"/>
      <c r="AEB70" s="16"/>
      <c r="AEC70" s="16"/>
      <c r="AED70" s="16"/>
      <c r="AEE70" s="16"/>
      <c r="AEF70" s="16"/>
      <c r="AEG70" s="16"/>
      <c r="AEH70" s="16"/>
      <c r="AEI70" s="16"/>
      <c r="AEJ70" s="16"/>
      <c r="AEK70" s="16"/>
      <c r="AEL70" s="16"/>
      <c r="AEM70" s="16"/>
      <c r="AEN70" s="16"/>
      <c r="AEO70" s="16"/>
      <c r="AEP70" s="16"/>
      <c r="AEQ70" s="16"/>
      <c r="AER70" s="16"/>
      <c r="AES70" s="16"/>
      <c r="AET70" s="16"/>
      <c r="AEU70" s="16"/>
      <c r="AEV70" s="16"/>
      <c r="AEW70" s="16"/>
      <c r="AEX70" s="16"/>
      <c r="AEY70" s="16"/>
      <c r="AEZ70" s="16"/>
      <c r="AFA70" s="16"/>
      <c r="AFB70" s="16"/>
      <c r="AFC70" s="16"/>
      <c r="AFD70" s="16"/>
      <c r="AFE70" s="16"/>
      <c r="AFF70" s="16"/>
      <c r="AFG70" s="16"/>
      <c r="AFH70" s="16"/>
      <c r="AFI70" s="16"/>
      <c r="AFJ70" s="16"/>
      <c r="AFK70" s="16"/>
      <c r="AFL70" s="16"/>
      <c r="AFM70" s="16"/>
      <c r="AFN70" s="16"/>
      <c r="AFO70" s="16"/>
      <c r="AFP70" s="16"/>
      <c r="AFQ70" s="16"/>
      <c r="AFR70" s="16"/>
      <c r="AFS70" s="16"/>
      <c r="AFT70" s="16"/>
      <c r="AFU70" s="16"/>
      <c r="AFV70" s="16"/>
      <c r="AFW70" s="16"/>
      <c r="AFX70" s="16"/>
      <c r="AFY70" s="16"/>
      <c r="AFZ70" s="16"/>
      <c r="AGA70" s="16"/>
      <c r="AGB70" s="16"/>
      <c r="AGC70" s="16"/>
      <c r="AGD70" s="16"/>
      <c r="AGE70" s="16"/>
      <c r="AGF70" s="16"/>
      <c r="AGG70" s="16"/>
      <c r="AGH70" s="16"/>
      <c r="AGI70" s="16"/>
      <c r="AGJ70" s="16"/>
      <c r="AGK70" s="16"/>
      <c r="AGL70" s="16"/>
      <c r="AGM70" s="16"/>
      <c r="AGN70" s="16"/>
      <c r="AGO70" s="16"/>
      <c r="AGP70" s="16"/>
      <c r="AGQ70" s="16"/>
      <c r="AGR70" s="16"/>
      <c r="AGS70" s="16"/>
      <c r="AGT70" s="16"/>
      <c r="AGU70" s="16"/>
      <c r="AGV70" s="16"/>
      <c r="AGW70" s="16"/>
      <c r="AGX70" s="16"/>
      <c r="AGY70" s="16"/>
      <c r="AGZ70" s="16"/>
      <c r="AHA70" s="16"/>
      <c r="AHB70" s="16"/>
      <c r="AHC70" s="16"/>
      <c r="AHD70" s="16"/>
      <c r="AHE70" s="16"/>
      <c r="AHF70" s="16"/>
      <c r="AHG70" s="16"/>
      <c r="AHH70" s="16"/>
      <c r="AHI70" s="16"/>
      <c r="AHJ70" s="16"/>
      <c r="AHK70" s="16"/>
      <c r="AHL70" s="16"/>
      <c r="AHM70" s="16"/>
      <c r="AHN70" s="16"/>
      <c r="AHO70" s="16"/>
      <c r="AHP70" s="16"/>
      <c r="AHQ70" s="16"/>
      <c r="AHR70" s="16"/>
      <c r="AHS70" s="16"/>
      <c r="AHT70" s="16"/>
      <c r="AHU70" s="16"/>
      <c r="AHV70" s="16"/>
      <c r="AHW70" s="16"/>
      <c r="AHX70" s="16"/>
      <c r="AHY70" s="16"/>
      <c r="AHZ70" s="16"/>
      <c r="AIA70" s="16"/>
      <c r="AIB70" s="16"/>
      <c r="AIC70" s="16"/>
      <c r="AID70" s="16"/>
      <c r="AIE70" s="16"/>
      <c r="AIF70" s="16"/>
      <c r="AIG70" s="16"/>
      <c r="AIH70" s="16"/>
      <c r="AII70" s="16"/>
      <c r="AIJ70" s="16"/>
      <c r="AIK70" s="16"/>
      <c r="AIL70" s="16"/>
      <c r="AIM70" s="16"/>
      <c r="AIN70" s="16"/>
      <c r="AIO70" s="16"/>
      <c r="AIP70" s="16"/>
      <c r="AIQ70" s="16"/>
      <c r="AIR70" s="16"/>
      <c r="AIS70" s="16"/>
      <c r="AIT70" s="16"/>
      <c r="AIU70" s="16"/>
      <c r="AIV70" s="16"/>
      <c r="AIW70" s="16"/>
      <c r="AIX70" s="16"/>
      <c r="AIY70" s="16"/>
      <c r="AIZ70" s="16"/>
      <c r="AJA70" s="16"/>
      <c r="AJB70" s="16"/>
      <c r="AJC70" s="16"/>
      <c r="AJD70" s="16"/>
      <c r="AJE70" s="16"/>
      <c r="AJF70" s="16"/>
      <c r="AJG70" s="16"/>
      <c r="AJH70" s="16"/>
      <c r="AJI70" s="16"/>
      <c r="AJJ70" s="16"/>
      <c r="AJK70" s="16"/>
      <c r="AJL70" s="16"/>
      <c r="AJM70" s="16"/>
      <c r="AJN70" s="16"/>
      <c r="AJO70" s="16"/>
      <c r="AJP70" s="16"/>
      <c r="AJQ70" s="16"/>
      <c r="AJR70" s="16"/>
      <c r="AJS70" s="16"/>
      <c r="AJT70" s="16"/>
      <c r="AJU70" s="16"/>
      <c r="AJV70" s="16"/>
      <c r="AJW70" s="16"/>
      <c r="AJX70" s="16"/>
      <c r="AJY70" s="16"/>
      <c r="AJZ70" s="16"/>
      <c r="AKA70" s="16"/>
      <c r="AKB70" s="16"/>
      <c r="AKC70" s="16"/>
      <c r="AKD70" s="16"/>
      <c r="AKE70" s="16"/>
      <c r="AKF70" s="16"/>
      <c r="AKG70" s="16"/>
      <c r="AKH70" s="16"/>
      <c r="AKI70" s="16"/>
      <c r="AKJ70" s="16"/>
      <c r="AKK70" s="16"/>
      <c r="AKL70" s="16"/>
      <c r="AKM70" s="16"/>
      <c r="AKN70" s="16"/>
      <c r="AKO70" s="16"/>
      <c r="AKP70" s="16"/>
      <c r="AKQ70" s="16"/>
      <c r="AKR70" s="16"/>
      <c r="AKS70" s="16"/>
      <c r="AKT70" s="16"/>
      <c r="AKU70" s="16"/>
      <c r="AKV70" s="16"/>
      <c r="AKW70" s="16"/>
      <c r="AKX70" s="16"/>
      <c r="AKY70" s="16"/>
      <c r="AKZ70" s="16"/>
      <c r="ALA70" s="16"/>
      <c r="ALB70" s="16"/>
      <c r="ALC70" s="16"/>
      <c r="ALD70" s="16"/>
      <c r="ALE70" s="16"/>
      <c r="ALF70" s="16"/>
      <c r="ALG70" s="16"/>
      <c r="ALH70" s="16"/>
      <c r="ALI70" s="16"/>
      <c r="ALJ70" s="16"/>
      <c r="ALK70" s="16"/>
      <c r="ALL70" s="16"/>
      <c r="ALM70" s="16"/>
      <c r="ALN70" s="16"/>
      <c r="ALO70" s="16"/>
      <c r="ALP70" s="16"/>
      <c r="ALQ70" s="16"/>
      <c r="ALR70" s="16"/>
      <c r="ALS70" s="16"/>
      <c r="ALT70" s="16"/>
      <c r="ALU70" s="16"/>
      <c r="ALV70" s="16"/>
      <c r="ALW70" s="16"/>
      <c r="ALX70" s="16"/>
      <c r="ALY70" s="16"/>
      <c r="ALZ70" s="16"/>
      <c r="AMA70" s="16"/>
      <c r="AMB70" s="16"/>
      <c r="AMC70" s="16"/>
      <c r="AMD70" s="16"/>
      <c r="AME70" s="16"/>
      <c r="AMF70" s="16"/>
      <c r="AMG70" s="16"/>
      <c r="AMH70" s="16"/>
      <c r="AMI70" s="16"/>
      <c r="AMJ70" s="16"/>
      <c r="AMK70" s="16"/>
    </row>
    <row r="71" spans="1:1025" s="17" customFormat="1" ht="15" customHeight="1">
      <c r="A71" s="170" t="s">
        <v>13</v>
      </c>
      <c r="B71" s="295" t="s">
        <v>40</v>
      </c>
      <c r="C71" s="295"/>
      <c r="D71" s="295"/>
      <c r="E71" s="261">
        <v>1.4999999999999999E-2</v>
      </c>
      <c r="F71" s="262"/>
      <c r="G71" s="208">
        <f>ROUND((G48+G61)*E71,2)</f>
        <v>58.14</v>
      </c>
      <c r="H71" s="175">
        <v>0.03</v>
      </c>
      <c r="I71" s="47">
        <v>1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6"/>
      <c r="NV71" s="16"/>
      <c r="NW71" s="16"/>
      <c r="NX71" s="16"/>
      <c r="NY71" s="16"/>
      <c r="NZ71" s="16"/>
      <c r="OA71" s="16"/>
      <c r="OB71" s="16"/>
      <c r="OC71" s="16"/>
      <c r="OD71" s="16"/>
      <c r="OE71" s="16"/>
      <c r="OF71" s="16"/>
      <c r="OG71" s="16"/>
      <c r="OH71" s="16"/>
      <c r="OI71" s="16"/>
      <c r="OJ71" s="16"/>
      <c r="OK71" s="16"/>
      <c r="OL71" s="16"/>
      <c r="OM71" s="16"/>
      <c r="ON71" s="16"/>
      <c r="OO71" s="16"/>
      <c r="OP71" s="16"/>
      <c r="OQ71" s="16"/>
      <c r="OR71" s="16"/>
      <c r="OS71" s="16"/>
      <c r="OT71" s="16"/>
      <c r="OU71" s="16"/>
      <c r="OV71" s="16"/>
      <c r="OW71" s="16"/>
      <c r="OX71" s="16"/>
      <c r="OY71" s="16"/>
      <c r="OZ71" s="16"/>
      <c r="PA71" s="16"/>
      <c r="PB71" s="16"/>
      <c r="PC71" s="16"/>
      <c r="PD71" s="16"/>
      <c r="PE71" s="16"/>
      <c r="PF71" s="16"/>
      <c r="PG71" s="16"/>
      <c r="PH71" s="16"/>
      <c r="PI71" s="16"/>
      <c r="PJ71" s="16"/>
      <c r="PK71" s="16"/>
      <c r="PL71" s="16"/>
      <c r="PM71" s="16"/>
      <c r="PN71" s="16"/>
      <c r="PO71" s="16"/>
      <c r="PP71" s="16"/>
      <c r="PQ71" s="16"/>
      <c r="PR71" s="16"/>
      <c r="PS71" s="16"/>
      <c r="PT71" s="16"/>
      <c r="PU71" s="16"/>
      <c r="PV71" s="16"/>
      <c r="PW71" s="16"/>
      <c r="PX71" s="16"/>
      <c r="PY71" s="16"/>
      <c r="PZ71" s="16"/>
      <c r="QA71" s="16"/>
      <c r="QB71" s="16"/>
      <c r="QC71" s="16"/>
      <c r="QD71" s="16"/>
      <c r="QE71" s="16"/>
      <c r="QF71" s="16"/>
      <c r="QG71" s="16"/>
      <c r="QH71" s="16"/>
      <c r="QI71" s="16"/>
      <c r="QJ71" s="16"/>
      <c r="QK71" s="16"/>
      <c r="QL71" s="16"/>
      <c r="QM71" s="16"/>
      <c r="QN71" s="16"/>
      <c r="QO71" s="16"/>
      <c r="QP71" s="16"/>
      <c r="QQ71" s="16"/>
      <c r="QR71" s="16"/>
      <c r="QS71" s="16"/>
      <c r="QT71" s="16"/>
      <c r="QU71" s="16"/>
      <c r="QV71" s="16"/>
      <c r="QW71" s="16"/>
      <c r="QX71" s="16"/>
      <c r="QY71" s="16"/>
      <c r="QZ71" s="16"/>
      <c r="RA71" s="16"/>
      <c r="RB71" s="16"/>
      <c r="RC71" s="16"/>
      <c r="RD71" s="16"/>
      <c r="RE71" s="16"/>
      <c r="RF71" s="16"/>
      <c r="RG71" s="16"/>
      <c r="RH71" s="16"/>
      <c r="RI71" s="16"/>
      <c r="RJ71" s="16"/>
      <c r="RK71" s="16"/>
      <c r="RL71" s="16"/>
      <c r="RM71" s="16"/>
      <c r="RN71" s="16"/>
      <c r="RO71" s="16"/>
      <c r="RP71" s="16"/>
      <c r="RQ71" s="16"/>
      <c r="RR71" s="16"/>
      <c r="RS71" s="16"/>
      <c r="RT71" s="16"/>
      <c r="RU71" s="16"/>
      <c r="RV71" s="16"/>
      <c r="RW71" s="16"/>
      <c r="RX71" s="16"/>
      <c r="RY71" s="16"/>
      <c r="RZ71" s="16"/>
      <c r="SA71" s="16"/>
      <c r="SB71" s="16"/>
      <c r="SC71" s="16"/>
      <c r="SD71" s="16"/>
      <c r="SE71" s="16"/>
      <c r="SF71" s="16"/>
      <c r="SG71" s="16"/>
      <c r="SH71" s="16"/>
      <c r="SI71" s="16"/>
      <c r="SJ71" s="16"/>
      <c r="SK71" s="16"/>
      <c r="SL71" s="16"/>
      <c r="SM71" s="16"/>
      <c r="SN71" s="16"/>
      <c r="SO71" s="16"/>
      <c r="SP71" s="16"/>
      <c r="SQ71" s="16"/>
      <c r="SR71" s="16"/>
      <c r="SS71" s="16"/>
      <c r="ST71" s="16"/>
      <c r="SU71" s="16"/>
      <c r="SV71" s="16"/>
      <c r="SW71" s="16"/>
      <c r="SX71" s="16"/>
      <c r="SY71" s="16"/>
      <c r="SZ71" s="16"/>
      <c r="TA71" s="16"/>
      <c r="TB71" s="16"/>
      <c r="TC71" s="16"/>
      <c r="TD71" s="16"/>
      <c r="TE71" s="16"/>
      <c r="TF71" s="16"/>
      <c r="TG71" s="16"/>
      <c r="TH71" s="16"/>
      <c r="TI71" s="16"/>
      <c r="TJ71" s="16"/>
      <c r="TK71" s="16"/>
      <c r="TL71" s="16"/>
      <c r="TM71" s="16"/>
      <c r="TN71" s="16"/>
      <c r="TO71" s="16"/>
      <c r="TP71" s="16"/>
      <c r="TQ71" s="16"/>
      <c r="TR71" s="16"/>
      <c r="TS71" s="16"/>
      <c r="TT71" s="16"/>
      <c r="TU71" s="16"/>
      <c r="TV71" s="16"/>
      <c r="TW71" s="16"/>
      <c r="TX71" s="16"/>
      <c r="TY71" s="16"/>
      <c r="TZ71" s="16"/>
      <c r="UA71" s="16"/>
      <c r="UB71" s="16"/>
      <c r="UC71" s="16"/>
      <c r="UD71" s="16"/>
      <c r="UE71" s="16"/>
      <c r="UF71" s="16"/>
      <c r="UG71" s="16"/>
      <c r="UH71" s="16"/>
      <c r="UI71" s="16"/>
      <c r="UJ71" s="16"/>
      <c r="UK71" s="16"/>
      <c r="UL71" s="16"/>
      <c r="UM71" s="16"/>
      <c r="UN71" s="16"/>
      <c r="UO71" s="16"/>
      <c r="UP71" s="16"/>
      <c r="UQ71" s="16"/>
      <c r="UR71" s="16"/>
      <c r="US71" s="16"/>
      <c r="UT71" s="16"/>
      <c r="UU71" s="16"/>
      <c r="UV71" s="16"/>
      <c r="UW71" s="16"/>
      <c r="UX71" s="16"/>
      <c r="UY71" s="16"/>
      <c r="UZ71" s="16"/>
      <c r="VA71" s="16"/>
      <c r="VB71" s="16"/>
      <c r="VC71" s="16"/>
      <c r="VD71" s="16"/>
      <c r="VE71" s="16"/>
      <c r="VF71" s="16"/>
      <c r="VG71" s="16"/>
      <c r="VH71" s="16"/>
      <c r="VI71" s="16"/>
      <c r="VJ71" s="16"/>
      <c r="VK71" s="16"/>
      <c r="VL71" s="16"/>
      <c r="VM71" s="16"/>
      <c r="VN71" s="16"/>
      <c r="VO71" s="16"/>
      <c r="VP71" s="16"/>
      <c r="VQ71" s="16"/>
      <c r="VR71" s="16"/>
      <c r="VS71" s="16"/>
      <c r="VT71" s="16"/>
      <c r="VU71" s="16"/>
      <c r="VV71" s="16"/>
      <c r="VW71" s="16"/>
      <c r="VX71" s="16"/>
      <c r="VY71" s="16"/>
      <c r="VZ71" s="16"/>
      <c r="WA71" s="16"/>
      <c r="WB71" s="16"/>
      <c r="WC71" s="16"/>
      <c r="WD71" s="16"/>
      <c r="WE71" s="16"/>
      <c r="WF71" s="16"/>
      <c r="WG71" s="16"/>
      <c r="WH71" s="16"/>
      <c r="WI71" s="16"/>
      <c r="WJ71" s="16"/>
      <c r="WK71" s="16"/>
      <c r="WL71" s="16"/>
      <c r="WM71" s="16"/>
      <c r="WN71" s="16"/>
      <c r="WO71" s="16"/>
      <c r="WP71" s="16"/>
      <c r="WQ71" s="16"/>
      <c r="WR71" s="16"/>
      <c r="WS71" s="16"/>
      <c r="WT71" s="16"/>
      <c r="WU71" s="16"/>
      <c r="WV71" s="16"/>
      <c r="WW71" s="16"/>
      <c r="WX71" s="16"/>
      <c r="WY71" s="16"/>
      <c r="WZ71" s="16"/>
      <c r="XA71" s="16"/>
      <c r="XB71" s="16"/>
      <c r="XC71" s="16"/>
      <c r="XD71" s="16"/>
      <c r="XE71" s="16"/>
      <c r="XF71" s="16"/>
      <c r="XG71" s="16"/>
      <c r="XH71" s="16"/>
      <c r="XI71" s="16"/>
      <c r="XJ71" s="16"/>
      <c r="XK71" s="16"/>
      <c r="XL71" s="16"/>
      <c r="XM71" s="16"/>
      <c r="XN71" s="16"/>
      <c r="XO71" s="16"/>
      <c r="XP71" s="16"/>
      <c r="XQ71" s="16"/>
      <c r="XR71" s="16"/>
      <c r="XS71" s="16"/>
      <c r="XT71" s="16"/>
      <c r="XU71" s="16"/>
      <c r="XV71" s="16"/>
      <c r="XW71" s="16"/>
      <c r="XX71" s="16"/>
      <c r="XY71" s="16"/>
      <c r="XZ71" s="16"/>
      <c r="YA71" s="16"/>
      <c r="YB71" s="16"/>
      <c r="YC71" s="16"/>
      <c r="YD71" s="16"/>
      <c r="YE71" s="16"/>
      <c r="YF71" s="16"/>
      <c r="YG71" s="16"/>
      <c r="YH71" s="16"/>
      <c r="YI71" s="16"/>
      <c r="YJ71" s="16"/>
      <c r="YK71" s="16"/>
      <c r="YL71" s="16"/>
      <c r="YM71" s="16"/>
      <c r="YN71" s="16"/>
      <c r="YO71" s="16"/>
      <c r="YP71" s="16"/>
      <c r="YQ71" s="16"/>
      <c r="YR71" s="16"/>
      <c r="YS71" s="16"/>
      <c r="YT71" s="16"/>
      <c r="YU71" s="16"/>
      <c r="YV71" s="16"/>
      <c r="YW71" s="16"/>
      <c r="YX71" s="16"/>
      <c r="YY71" s="16"/>
      <c r="YZ71" s="16"/>
      <c r="ZA71" s="16"/>
      <c r="ZB71" s="16"/>
      <c r="ZC71" s="16"/>
      <c r="ZD71" s="16"/>
      <c r="ZE71" s="16"/>
      <c r="ZF71" s="16"/>
      <c r="ZG71" s="16"/>
      <c r="ZH71" s="16"/>
      <c r="ZI71" s="16"/>
      <c r="ZJ71" s="16"/>
      <c r="ZK71" s="16"/>
      <c r="ZL71" s="16"/>
      <c r="ZM71" s="16"/>
      <c r="ZN71" s="16"/>
      <c r="ZO71" s="16"/>
      <c r="ZP71" s="16"/>
      <c r="ZQ71" s="16"/>
      <c r="ZR71" s="16"/>
      <c r="ZS71" s="16"/>
      <c r="ZT71" s="16"/>
      <c r="ZU71" s="16"/>
      <c r="ZV71" s="16"/>
      <c r="ZW71" s="16"/>
      <c r="ZX71" s="16"/>
      <c r="ZY71" s="16"/>
      <c r="ZZ71" s="16"/>
      <c r="AAA71" s="16"/>
      <c r="AAB71" s="16"/>
      <c r="AAC71" s="16"/>
      <c r="AAD71" s="16"/>
      <c r="AAE71" s="16"/>
      <c r="AAF71" s="16"/>
      <c r="AAG71" s="16"/>
      <c r="AAH71" s="16"/>
      <c r="AAI71" s="16"/>
      <c r="AAJ71" s="16"/>
      <c r="AAK71" s="16"/>
      <c r="AAL71" s="16"/>
      <c r="AAM71" s="16"/>
      <c r="AAN71" s="16"/>
      <c r="AAO71" s="16"/>
      <c r="AAP71" s="16"/>
      <c r="AAQ71" s="16"/>
      <c r="AAR71" s="16"/>
      <c r="AAS71" s="16"/>
      <c r="AAT71" s="16"/>
      <c r="AAU71" s="16"/>
      <c r="AAV71" s="16"/>
      <c r="AAW71" s="16"/>
      <c r="AAX71" s="16"/>
      <c r="AAY71" s="16"/>
      <c r="AAZ71" s="16"/>
      <c r="ABA71" s="16"/>
      <c r="ABB71" s="16"/>
      <c r="ABC71" s="16"/>
      <c r="ABD71" s="16"/>
      <c r="ABE71" s="16"/>
      <c r="ABF71" s="16"/>
      <c r="ABG71" s="16"/>
      <c r="ABH71" s="16"/>
      <c r="ABI71" s="16"/>
      <c r="ABJ71" s="16"/>
      <c r="ABK71" s="16"/>
      <c r="ABL71" s="16"/>
      <c r="ABM71" s="16"/>
      <c r="ABN71" s="16"/>
      <c r="ABO71" s="16"/>
      <c r="ABP71" s="16"/>
      <c r="ABQ71" s="16"/>
      <c r="ABR71" s="16"/>
      <c r="ABS71" s="16"/>
      <c r="ABT71" s="16"/>
      <c r="ABU71" s="16"/>
      <c r="ABV71" s="16"/>
      <c r="ABW71" s="16"/>
      <c r="ABX71" s="16"/>
      <c r="ABY71" s="16"/>
      <c r="ABZ71" s="16"/>
      <c r="ACA71" s="16"/>
      <c r="ACB71" s="16"/>
      <c r="ACC71" s="16"/>
      <c r="ACD71" s="16"/>
      <c r="ACE71" s="16"/>
      <c r="ACF71" s="16"/>
      <c r="ACG71" s="16"/>
      <c r="ACH71" s="16"/>
      <c r="ACI71" s="16"/>
      <c r="ACJ71" s="16"/>
      <c r="ACK71" s="16"/>
      <c r="ACL71" s="16"/>
      <c r="ACM71" s="16"/>
      <c r="ACN71" s="16"/>
      <c r="ACO71" s="16"/>
      <c r="ACP71" s="16"/>
      <c r="ACQ71" s="16"/>
      <c r="ACR71" s="16"/>
      <c r="ACS71" s="16"/>
      <c r="ACT71" s="16"/>
      <c r="ACU71" s="16"/>
      <c r="ACV71" s="16"/>
      <c r="ACW71" s="16"/>
      <c r="ACX71" s="16"/>
      <c r="ACY71" s="16"/>
      <c r="ACZ71" s="16"/>
      <c r="ADA71" s="16"/>
      <c r="ADB71" s="16"/>
      <c r="ADC71" s="16"/>
      <c r="ADD71" s="16"/>
      <c r="ADE71" s="16"/>
      <c r="ADF71" s="16"/>
      <c r="ADG71" s="16"/>
      <c r="ADH71" s="16"/>
      <c r="ADI71" s="16"/>
      <c r="ADJ71" s="16"/>
      <c r="ADK71" s="16"/>
      <c r="ADL71" s="16"/>
      <c r="ADM71" s="16"/>
      <c r="ADN71" s="16"/>
      <c r="ADO71" s="16"/>
      <c r="ADP71" s="16"/>
      <c r="ADQ71" s="16"/>
      <c r="ADR71" s="16"/>
      <c r="ADS71" s="16"/>
      <c r="ADT71" s="16"/>
      <c r="ADU71" s="16"/>
      <c r="ADV71" s="16"/>
      <c r="ADW71" s="16"/>
      <c r="ADX71" s="16"/>
      <c r="ADY71" s="16"/>
      <c r="ADZ71" s="16"/>
      <c r="AEA71" s="16"/>
      <c r="AEB71" s="16"/>
      <c r="AEC71" s="16"/>
      <c r="AED71" s="16"/>
      <c r="AEE71" s="16"/>
      <c r="AEF71" s="16"/>
      <c r="AEG71" s="16"/>
      <c r="AEH71" s="16"/>
      <c r="AEI71" s="16"/>
      <c r="AEJ71" s="16"/>
      <c r="AEK71" s="16"/>
      <c r="AEL71" s="16"/>
      <c r="AEM71" s="16"/>
      <c r="AEN71" s="16"/>
      <c r="AEO71" s="16"/>
      <c r="AEP71" s="16"/>
      <c r="AEQ71" s="16"/>
      <c r="AER71" s="16"/>
      <c r="AES71" s="16"/>
      <c r="AET71" s="16"/>
      <c r="AEU71" s="16"/>
      <c r="AEV71" s="16"/>
      <c r="AEW71" s="16"/>
      <c r="AEX71" s="16"/>
      <c r="AEY71" s="16"/>
      <c r="AEZ71" s="16"/>
      <c r="AFA71" s="16"/>
      <c r="AFB71" s="16"/>
      <c r="AFC71" s="16"/>
      <c r="AFD71" s="16"/>
      <c r="AFE71" s="16"/>
      <c r="AFF71" s="16"/>
      <c r="AFG71" s="16"/>
      <c r="AFH71" s="16"/>
      <c r="AFI71" s="16"/>
      <c r="AFJ71" s="16"/>
      <c r="AFK71" s="16"/>
      <c r="AFL71" s="16"/>
      <c r="AFM71" s="16"/>
      <c r="AFN71" s="16"/>
      <c r="AFO71" s="16"/>
      <c r="AFP71" s="16"/>
      <c r="AFQ71" s="16"/>
      <c r="AFR71" s="16"/>
      <c r="AFS71" s="16"/>
      <c r="AFT71" s="16"/>
      <c r="AFU71" s="16"/>
      <c r="AFV71" s="16"/>
      <c r="AFW71" s="16"/>
      <c r="AFX71" s="16"/>
      <c r="AFY71" s="16"/>
      <c r="AFZ71" s="16"/>
      <c r="AGA71" s="16"/>
      <c r="AGB71" s="16"/>
      <c r="AGC71" s="16"/>
      <c r="AGD71" s="16"/>
      <c r="AGE71" s="16"/>
      <c r="AGF71" s="16"/>
      <c r="AGG71" s="16"/>
      <c r="AGH71" s="16"/>
      <c r="AGI71" s="16"/>
      <c r="AGJ71" s="16"/>
      <c r="AGK71" s="16"/>
      <c r="AGL71" s="16"/>
      <c r="AGM71" s="16"/>
      <c r="AGN71" s="16"/>
      <c r="AGO71" s="16"/>
      <c r="AGP71" s="16"/>
      <c r="AGQ71" s="16"/>
      <c r="AGR71" s="16"/>
      <c r="AGS71" s="16"/>
      <c r="AGT71" s="16"/>
      <c r="AGU71" s="16"/>
      <c r="AGV71" s="16"/>
      <c r="AGW71" s="16"/>
      <c r="AGX71" s="16"/>
      <c r="AGY71" s="16"/>
      <c r="AGZ71" s="16"/>
      <c r="AHA71" s="16"/>
      <c r="AHB71" s="16"/>
      <c r="AHC71" s="16"/>
      <c r="AHD71" s="16"/>
      <c r="AHE71" s="16"/>
      <c r="AHF71" s="16"/>
      <c r="AHG71" s="16"/>
      <c r="AHH71" s="16"/>
      <c r="AHI71" s="16"/>
      <c r="AHJ71" s="16"/>
      <c r="AHK71" s="16"/>
      <c r="AHL71" s="16"/>
      <c r="AHM71" s="16"/>
      <c r="AHN71" s="16"/>
      <c r="AHO71" s="16"/>
      <c r="AHP71" s="16"/>
      <c r="AHQ71" s="16"/>
      <c r="AHR71" s="16"/>
      <c r="AHS71" s="16"/>
      <c r="AHT71" s="16"/>
      <c r="AHU71" s="16"/>
      <c r="AHV71" s="16"/>
      <c r="AHW71" s="16"/>
      <c r="AHX71" s="16"/>
      <c r="AHY71" s="16"/>
      <c r="AHZ71" s="16"/>
      <c r="AIA71" s="16"/>
      <c r="AIB71" s="16"/>
      <c r="AIC71" s="16"/>
      <c r="AID71" s="16"/>
      <c r="AIE71" s="16"/>
      <c r="AIF71" s="16"/>
      <c r="AIG71" s="16"/>
      <c r="AIH71" s="16"/>
      <c r="AII71" s="16"/>
      <c r="AIJ71" s="16"/>
      <c r="AIK71" s="16"/>
      <c r="AIL71" s="16"/>
      <c r="AIM71" s="16"/>
      <c r="AIN71" s="16"/>
      <c r="AIO71" s="16"/>
      <c r="AIP71" s="16"/>
      <c r="AIQ71" s="16"/>
      <c r="AIR71" s="16"/>
      <c r="AIS71" s="16"/>
      <c r="AIT71" s="16"/>
      <c r="AIU71" s="16"/>
      <c r="AIV71" s="16"/>
      <c r="AIW71" s="16"/>
      <c r="AIX71" s="16"/>
      <c r="AIY71" s="16"/>
      <c r="AIZ71" s="16"/>
      <c r="AJA71" s="16"/>
      <c r="AJB71" s="16"/>
      <c r="AJC71" s="16"/>
      <c r="AJD71" s="16"/>
      <c r="AJE71" s="16"/>
      <c r="AJF71" s="16"/>
      <c r="AJG71" s="16"/>
      <c r="AJH71" s="16"/>
      <c r="AJI71" s="16"/>
      <c r="AJJ71" s="16"/>
      <c r="AJK71" s="16"/>
      <c r="AJL71" s="16"/>
      <c r="AJM71" s="16"/>
      <c r="AJN71" s="16"/>
      <c r="AJO71" s="16"/>
      <c r="AJP71" s="16"/>
      <c r="AJQ71" s="16"/>
      <c r="AJR71" s="16"/>
      <c r="AJS71" s="16"/>
      <c r="AJT71" s="16"/>
      <c r="AJU71" s="16"/>
      <c r="AJV71" s="16"/>
      <c r="AJW71" s="16"/>
      <c r="AJX71" s="16"/>
      <c r="AJY71" s="16"/>
      <c r="AJZ71" s="16"/>
      <c r="AKA71" s="16"/>
      <c r="AKB71" s="16"/>
      <c r="AKC71" s="16"/>
      <c r="AKD71" s="16"/>
      <c r="AKE71" s="16"/>
      <c r="AKF71" s="16"/>
      <c r="AKG71" s="16"/>
      <c r="AKH71" s="16"/>
      <c r="AKI71" s="16"/>
      <c r="AKJ71" s="16"/>
      <c r="AKK71" s="16"/>
      <c r="AKL71" s="16"/>
      <c r="AKM71" s="16"/>
      <c r="AKN71" s="16"/>
      <c r="AKO71" s="16"/>
      <c r="AKP71" s="16"/>
      <c r="AKQ71" s="16"/>
      <c r="AKR71" s="16"/>
      <c r="AKS71" s="16"/>
      <c r="AKT71" s="16"/>
      <c r="AKU71" s="16"/>
      <c r="AKV71" s="16"/>
      <c r="AKW71" s="16"/>
      <c r="AKX71" s="16"/>
      <c r="AKY71" s="16"/>
      <c r="AKZ71" s="16"/>
      <c r="ALA71" s="16"/>
      <c r="ALB71" s="16"/>
      <c r="ALC71" s="16"/>
      <c r="ALD71" s="16"/>
      <c r="ALE71" s="16"/>
      <c r="ALF71" s="16"/>
      <c r="ALG71" s="16"/>
      <c r="ALH71" s="16"/>
      <c r="ALI71" s="16"/>
      <c r="ALJ71" s="16"/>
      <c r="ALK71" s="16"/>
      <c r="ALL71" s="16"/>
      <c r="ALM71" s="16"/>
      <c r="ALN71" s="16"/>
      <c r="ALO71" s="16"/>
      <c r="ALP71" s="16"/>
      <c r="ALQ71" s="16"/>
      <c r="ALR71" s="16"/>
      <c r="ALS71" s="16"/>
      <c r="ALT71" s="16"/>
      <c r="ALU71" s="16"/>
      <c r="ALV71" s="16"/>
      <c r="ALW71" s="16"/>
      <c r="ALX71" s="16"/>
      <c r="ALY71" s="16"/>
      <c r="ALZ71" s="16"/>
      <c r="AMA71" s="16"/>
      <c r="AMB71" s="16"/>
      <c r="AMC71" s="16"/>
      <c r="AMD71" s="16"/>
      <c r="AME71" s="16"/>
      <c r="AMF71" s="16"/>
      <c r="AMG71" s="16"/>
      <c r="AMH71" s="16"/>
      <c r="AMI71" s="16"/>
      <c r="AMJ71" s="16"/>
      <c r="AMK71" s="16"/>
    </row>
    <row r="72" spans="1:1025" s="17" customFormat="1" ht="13.5" customHeight="1">
      <c r="A72" s="170" t="s">
        <v>22</v>
      </c>
      <c r="B72" s="295" t="s">
        <v>41</v>
      </c>
      <c r="C72" s="295"/>
      <c r="D72" s="295"/>
      <c r="E72" s="261">
        <v>0.01</v>
      </c>
      <c r="F72" s="262"/>
      <c r="G72" s="208">
        <f>ROUND((G48+G61)*E72,2)</f>
        <v>38.76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 s="16"/>
      <c r="OJ72" s="16"/>
      <c r="OK72" s="16"/>
      <c r="OL72" s="16"/>
      <c r="OM72" s="16"/>
      <c r="ON72" s="16"/>
      <c r="OO72" s="16"/>
      <c r="OP72" s="16"/>
      <c r="OQ72" s="16"/>
      <c r="OR72" s="16"/>
      <c r="OS72" s="16"/>
      <c r="OT72" s="16"/>
      <c r="OU72" s="16"/>
      <c r="OV72" s="16"/>
      <c r="OW72" s="16"/>
      <c r="OX72" s="16"/>
      <c r="OY72" s="16"/>
      <c r="OZ72" s="16"/>
      <c r="PA72" s="16"/>
      <c r="PB72" s="16"/>
      <c r="PC72" s="16"/>
      <c r="PD72" s="16"/>
      <c r="PE72" s="16"/>
      <c r="PF72" s="16"/>
      <c r="PG72" s="16"/>
      <c r="PH72" s="16"/>
      <c r="PI72" s="16"/>
      <c r="PJ72" s="16"/>
      <c r="PK72" s="16"/>
      <c r="PL72" s="16"/>
      <c r="PM72" s="16"/>
      <c r="PN72" s="16"/>
      <c r="PO72" s="16"/>
      <c r="PP72" s="16"/>
      <c r="PQ72" s="16"/>
      <c r="PR72" s="16"/>
      <c r="PS72" s="16"/>
      <c r="PT72" s="16"/>
      <c r="PU72" s="16"/>
      <c r="PV72" s="16"/>
      <c r="PW72" s="16"/>
      <c r="PX72" s="16"/>
      <c r="PY72" s="16"/>
      <c r="PZ72" s="16"/>
      <c r="QA72" s="16"/>
      <c r="QB72" s="16"/>
      <c r="QC72" s="16"/>
      <c r="QD72" s="16"/>
      <c r="QE72" s="16"/>
      <c r="QF72" s="16"/>
      <c r="QG72" s="16"/>
      <c r="QH72" s="16"/>
      <c r="QI72" s="16"/>
      <c r="QJ72" s="16"/>
      <c r="QK72" s="16"/>
      <c r="QL72" s="16"/>
      <c r="QM72" s="16"/>
      <c r="QN72" s="16"/>
      <c r="QO72" s="16"/>
      <c r="QP72" s="16"/>
      <c r="QQ72" s="16"/>
      <c r="QR72" s="16"/>
      <c r="QS72" s="16"/>
      <c r="QT72" s="16"/>
      <c r="QU72" s="16"/>
      <c r="QV72" s="16"/>
      <c r="QW72" s="16"/>
      <c r="QX72" s="16"/>
      <c r="QY72" s="16"/>
      <c r="QZ72" s="16"/>
      <c r="RA72" s="16"/>
      <c r="RB72" s="16"/>
      <c r="RC72" s="16"/>
      <c r="RD72" s="16"/>
      <c r="RE72" s="16"/>
      <c r="RF72" s="16"/>
      <c r="RG72" s="16"/>
      <c r="RH72" s="16"/>
      <c r="RI72" s="16"/>
      <c r="RJ72" s="16"/>
      <c r="RK72" s="16"/>
      <c r="RL72" s="16"/>
      <c r="RM72" s="16"/>
      <c r="RN72" s="16"/>
      <c r="RO72" s="16"/>
      <c r="RP72" s="16"/>
      <c r="RQ72" s="16"/>
      <c r="RR72" s="16"/>
      <c r="RS72" s="16"/>
      <c r="RT72" s="16"/>
      <c r="RU72" s="16"/>
      <c r="RV72" s="16"/>
      <c r="RW72" s="16"/>
      <c r="RX72" s="16"/>
      <c r="RY72" s="16"/>
      <c r="RZ72" s="16"/>
      <c r="SA72" s="16"/>
      <c r="SB72" s="16"/>
      <c r="SC72" s="16"/>
      <c r="SD72" s="16"/>
      <c r="SE72" s="16"/>
      <c r="SF72" s="16"/>
      <c r="SG72" s="16"/>
      <c r="SH72" s="16"/>
      <c r="SI72" s="16"/>
      <c r="SJ72" s="16"/>
      <c r="SK72" s="16"/>
      <c r="SL72" s="16"/>
      <c r="SM72" s="16"/>
      <c r="SN72" s="16"/>
      <c r="SO72" s="16"/>
      <c r="SP72" s="16"/>
      <c r="SQ72" s="16"/>
      <c r="SR72" s="16"/>
      <c r="SS72" s="16"/>
      <c r="ST72" s="16"/>
      <c r="SU72" s="16"/>
      <c r="SV72" s="16"/>
      <c r="SW72" s="16"/>
      <c r="SX72" s="16"/>
      <c r="SY72" s="16"/>
      <c r="SZ72" s="16"/>
      <c r="TA72" s="16"/>
      <c r="TB72" s="16"/>
      <c r="TC72" s="16"/>
      <c r="TD72" s="16"/>
      <c r="TE72" s="16"/>
      <c r="TF72" s="16"/>
      <c r="TG72" s="16"/>
      <c r="TH72" s="16"/>
      <c r="TI72" s="16"/>
      <c r="TJ72" s="16"/>
      <c r="TK72" s="16"/>
      <c r="TL72" s="16"/>
      <c r="TM72" s="16"/>
      <c r="TN72" s="16"/>
      <c r="TO72" s="16"/>
      <c r="TP72" s="16"/>
      <c r="TQ72" s="16"/>
      <c r="TR72" s="16"/>
      <c r="TS72" s="16"/>
      <c r="TT72" s="16"/>
      <c r="TU72" s="16"/>
      <c r="TV72" s="16"/>
      <c r="TW72" s="16"/>
      <c r="TX72" s="16"/>
      <c r="TY72" s="16"/>
      <c r="TZ72" s="16"/>
      <c r="UA72" s="16"/>
      <c r="UB72" s="16"/>
      <c r="UC72" s="16"/>
      <c r="UD72" s="16"/>
      <c r="UE72" s="16"/>
      <c r="UF72" s="16"/>
      <c r="UG72" s="16"/>
      <c r="UH72" s="16"/>
      <c r="UI72" s="16"/>
      <c r="UJ72" s="16"/>
      <c r="UK72" s="16"/>
      <c r="UL72" s="16"/>
      <c r="UM72" s="16"/>
      <c r="UN72" s="16"/>
      <c r="UO72" s="16"/>
      <c r="UP72" s="16"/>
      <c r="UQ72" s="16"/>
      <c r="UR72" s="16"/>
      <c r="US72" s="16"/>
      <c r="UT72" s="16"/>
      <c r="UU72" s="16"/>
      <c r="UV72" s="16"/>
      <c r="UW72" s="16"/>
      <c r="UX72" s="16"/>
      <c r="UY72" s="16"/>
      <c r="UZ72" s="16"/>
      <c r="VA72" s="16"/>
      <c r="VB72" s="16"/>
      <c r="VC72" s="16"/>
      <c r="VD72" s="16"/>
      <c r="VE72" s="16"/>
      <c r="VF72" s="16"/>
      <c r="VG72" s="16"/>
      <c r="VH72" s="16"/>
      <c r="VI72" s="16"/>
      <c r="VJ72" s="16"/>
      <c r="VK72" s="16"/>
      <c r="VL72" s="16"/>
      <c r="VM72" s="16"/>
      <c r="VN72" s="16"/>
      <c r="VO72" s="16"/>
      <c r="VP72" s="16"/>
      <c r="VQ72" s="16"/>
      <c r="VR72" s="16"/>
      <c r="VS72" s="16"/>
      <c r="VT72" s="16"/>
      <c r="VU72" s="16"/>
      <c r="VV72" s="16"/>
      <c r="VW72" s="16"/>
      <c r="VX72" s="16"/>
      <c r="VY72" s="16"/>
      <c r="VZ72" s="16"/>
      <c r="WA72" s="16"/>
      <c r="WB72" s="16"/>
      <c r="WC72" s="16"/>
      <c r="WD72" s="16"/>
      <c r="WE72" s="16"/>
      <c r="WF72" s="16"/>
      <c r="WG72" s="16"/>
      <c r="WH72" s="16"/>
      <c r="WI72" s="16"/>
      <c r="WJ72" s="16"/>
      <c r="WK72" s="16"/>
      <c r="WL72" s="16"/>
      <c r="WM72" s="16"/>
      <c r="WN72" s="16"/>
      <c r="WO72" s="16"/>
      <c r="WP72" s="16"/>
      <c r="WQ72" s="16"/>
      <c r="WR72" s="16"/>
      <c r="WS72" s="16"/>
      <c r="WT72" s="16"/>
      <c r="WU72" s="16"/>
      <c r="WV72" s="16"/>
      <c r="WW72" s="16"/>
      <c r="WX72" s="16"/>
      <c r="WY72" s="16"/>
      <c r="WZ72" s="16"/>
      <c r="XA72" s="16"/>
      <c r="XB72" s="16"/>
      <c r="XC72" s="16"/>
      <c r="XD72" s="16"/>
      <c r="XE72" s="16"/>
      <c r="XF72" s="16"/>
      <c r="XG72" s="16"/>
      <c r="XH72" s="16"/>
      <c r="XI72" s="16"/>
      <c r="XJ72" s="16"/>
      <c r="XK72" s="16"/>
      <c r="XL72" s="16"/>
      <c r="XM72" s="16"/>
      <c r="XN72" s="16"/>
      <c r="XO72" s="16"/>
      <c r="XP72" s="16"/>
      <c r="XQ72" s="16"/>
      <c r="XR72" s="16"/>
      <c r="XS72" s="16"/>
      <c r="XT72" s="16"/>
      <c r="XU72" s="16"/>
      <c r="XV72" s="16"/>
      <c r="XW72" s="16"/>
      <c r="XX72" s="16"/>
      <c r="XY72" s="16"/>
      <c r="XZ72" s="16"/>
      <c r="YA72" s="16"/>
      <c r="YB72" s="16"/>
      <c r="YC72" s="16"/>
      <c r="YD72" s="16"/>
      <c r="YE72" s="16"/>
      <c r="YF72" s="16"/>
      <c r="YG72" s="16"/>
      <c r="YH72" s="16"/>
      <c r="YI72" s="16"/>
      <c r="YJ72" s="16"/>
      <c r="YK72" s="16"/>
      <c r="YL72" s="16"/>
      <c r="YM72" s="16"/>
      <c r="YN72" s="16"/>
      <c r="YO72" s="16"/>
      <c r="YP72" s="16"/>
      <c r="YQ72" s="16"/>
      <c r="YR72" s="16"/>
      <c r="YS72" s="16"/>
      <c r="YT72" s="16"/>
      <c r="YU72" s="16"/>
      <c r="YV72" s="16"/>
      <c r="YW72" s="16"/>
      <c r="YX72" s="16"/>
      <c r="YY72" s="16"/>
      <c r="YZ72" s="16"/>
      <c r="ZA72" s="16"/>
      <c r="ZB72" s="16"/>
      <c r="ZC72" s="16"/>
      <c r="ZD72" s="16"/>
      <c r="ZE72" s="16"/>
      <c r="ZF72" s="16"/>
      <c r="ZG72" s="16"/>
      <c r="ZH72" s="16"/>
      <c r="ZI72" s="16"/>
      <c r="ZJ72" s="16"/>
      <c r="ZK72" s="16"/>
      <c r="ZL72" s="16"/>
      <c r="ZM72" s="16"/>
      <c r="ZN72" s="16"/>
      <c r="ZO72" s="16"/>
      <c r="ZP72" s="16"/>
      <c r="ZQ72" s="16"/>
      <c r="ZR72" s="16"/>
      <c r="ZS72" s="16"/>
      <c r="ZT72" s="16"/>
      <c r="ZU72" s="16"/>
      <c r="ZV72" s="16"/>
      <c r="ZW72" s="16"/>
      <c r="ZX72" s="16"/>
      <c r="ZY72" s="16"/>
      <c r="ZZ72" s="16"/>
      <c r="AAA72" s="16"/>
      <c r="AAB72" s="16"/>
      <c r="AAC72" s="16"/>
      <c r="AAD72" s="16"/>
      <c r="AAE72" s="16"/>
      <c r="AAF72" s="16"/>
      <c r="AAG72" s="16"/>
      <c r="AAH72" s="16"/>
      <c r="AAI72" s="16"/>
      <c r="AAJ72" s="16"/>
      <c r="AAK72" s="16"/>
      <c r="AAL72" s="16"/>
      <c r="AAM72" s="16"/>
      <c r="AAN72" s="16"/>
      <c r="AAO72" s="16"/>
      <c r="AAP72" s="16"/>
      <c r="AAQ72" s="16"/>
      <c r="AAR72" s="16"/>
      <c r="AAS72" s="16"/>
      <c r="AAT72" s="16"/>
      <c r="AAU72" s="16"/>
      <c r="AAV72" s="16"/>
      <c r="AAW72" s="16"/>
      <c r="AAX72" s="16"/>
      <c r="AAY72" s="16"/>
      <c r="AAZ72" s="16"/>
      <c r="ABA72" s="16"/>
      <c r="ABB72" s="16"/>
      <c r="ABC72" s="16"/>
      <c r="ABD72" s="16"/>
      <c r="ABE72" s="16"/>
      <c r="ABF72" s="16"/>
      <c r="ABG72" s="16"/>
      <c r="ABH72" s="16"/>
      <c r="ABI72" s="16"/>
      <c r="ABJ72" s="16"/>
      <c r="ABK72" s="16"/>
      <c r="ABL72" s="16"/>
      <c r="ABM72" s="16"/>
      <c r="ABN72" s="16"/>
      <c r="ABO72" s="16"/>
      <c r="ABP72" s="16"/>
      <c r="ABQ72" s="16"/>
      <c r="ABR72" s="16"/>
      <c r="ABS72" s="16"/>
      <c r="ABT72" s="16"/>
      <c r="ABU72" s="16"/>
      <c r="ABV72" s="16"/>
      <c r="ABW72" s="16"/>
      <c r="ABX72" s="16"/>
      <c r="ABY72" s="16"/>
      <c r="ABZ72" s="16"/>
      <c r="ACA72" s="16"/>
      <c r="ACB72" s="16"/>
      <c r="ACC72" s="16"/>
      <c r="ACD72" s="16"/>
      <c r="ACE72" s="16"/>
      <c r="ACF72" s="16"/>
      <c r="ACG72" s="16"/>
      <c r="ACH72" s="16"/>
      <c r="ACI72" s="16"/>
      <c r="ACJ72" s="16"/>
      <c r="ACK72" s="16"/>
      <c r="ACL72" s="16"/>
      <c r="ACM72" s="16"/>
      <c r="ACN72" s="16"/>
      <c r="ACO72" s="16"/>
      <c r="ACP72" s="16"/>
      <c r="ACQ72" s="16"/>
      <c r="ACR72" s="16"/>
      <c r="ACS72" s="16"/>
      <c r="ACT72" s="16"/>
      <c r="ACU72" s="16"/>
      <c r="ACV72" s="16"/>
      <c r="ACW72" s="16"/>
      <c r="ACX72" s="16"/>
      <c r="ACY72" s="16"/>
      <c r="ACZ72" s="16"/>
      <c r="ADA72" s="16"/>
      <c r="ADB72" s="16"/>
      <c r="ADC72" s="16"/>
      <c r="ADD72" s="16"/>
      <c r="ADE72" s="16"/>
      <c r="ADF72" s="16"/>
      <c r="ADG72" s="16"/>
      <c r="ADH72" s="16"/>
      <c r="ADI72" s="16"/>
      <c r="ADJ72" s="16"/>
      <c r="ADK72" s="16"/>
      <c r="ADL72" s="16"/>
      <c r="ADM72" s="16"/>
      <c r="ADN72" s="16"/>
      <c r="ADO72" s="16"/>
      <c r="ADP72" s="16"/>
      <c r="ADQ72" s="16"/>
      <c r="ADR72" s="16"/>
      <c r="ADS72" s="16"/>
      <c r="ADT72" s="16"/>
      <c r="ADU72" s="16"/>
      <c r="ADV72" s="16"/>
      <c r="ADW72" s="16"/>
      <c r="ADX72" s="16"/>
      <c r="ADY72" s="16"/>
      <c r="ADZ72" s="16"/>
      <c r="AEA72" s="16"/>
      <c r="AEB72" s="16"/>
      <c r="AEC72" s="16"/>
      <c r="AED72" s="16"/>
      <c r="AEE72" s="16"/>
      <c r="AEF72" s="16"/>
      <c r="AEG72" s="16"/>
      <c r="AEH72" s="16"/>
      <c r="AEI72" s="16"/>
      <c r="AEJ72" s="16"/>
      <c r="AEK72" s="16"/>
      <c r="AEL72" s="16"/>
      <c r="AEM72" s="16"/>
      <c r="AEN72" s="16"/>
      <c r="AEO72" s="16"/>
      <c r="AEP72" s="16"/>
      <c r="AEQ72" s="16"/>
      <c r="AER72" s="16"/>
      <c r="AES72" s="16"/>
      <c r="AET72" s="16"/>
      <c r="AEU72" s="16"/>
      <c r="AEV72" s="16"/>
      <c r="AEW72" s="16"/>
      <c r="AEX72" s="16"/>
      <c r="AEY72" s="16"/>
      <c r="AEZ72" s="16"/>
      <c r="AFA72" s="16"/>
      <c r="AFB72" s="16"/>
      <c r="AFC72" s="16"/>
      <c r="AFD72" s="16"/>
      <c r="AFE72" s="16"/>
      <c r="AFF72" s="16"/>
      <c r="AFG72" s="16"/>
      <c r="AFH72" s="16"/>
      <c r="AFI72" s="16"/>
      <c r="AFJ72" s="16"/>
      <c r="AFK72" s="16"/>
      <c r="AFL72" s="16"/>
      <c r="AFM72" s="16"/>
      <c r="AFN72" s="16"/>
      <c r="AFO72" s="16"/>
      <c r="AFP72" s="16"/>
      <c r="AFQ72" s="16"/>
      <c r="AFR72" s="16"/>
      <c r="AFS72" s="16"/>
      <c r="AFT72" s="16"/>
      <c r="AFU72" s="16"/>
      <c r="AFV72" s="16"/>
      <c r="AFW72" s="16"/>
      <c r="AFX72" s="16"/>
      <c r="AFY72" s="16"/>
      <c r="AFZ72" s="16"/>
      <c r="AGA72" s="16"/>
      <c r="AGB72" s="16"/>
      <c r="AGC72" s="16"/>
      <c r="AGD72" s="16"/>
      <c r="AGE72" s="16"/>
      <c r="AGF72" s="16"/>
      <c r="AGG72" s="16"/>
      <c r="AGH72" s="16"/>
      <c r="AGI72" s="16"/>
      <c r="AGJ72" s="16"/>
      <c r="AGK72" s="16"/>
      <c r="AGL72" s="16"/>
      <c r="AGM72" s="16"/>
      <c r="AGN72" s="16"/>
      <c r="AGO72" s="16"/>
      <c r="AGP72" s="16"/>
      <c r="AGQ72" s="16"/>
      <c r="AGR72" s="16"/>
      <c r="AGS72" s="16"/>
      <c r="AGT72" s="16"/>
      <c r="AGU72" s="16"/>
      <c r="AGV72" s="16"/>
      <c r="AGW72" s="16"/>
      <c r="AGX72" s="16"/>
      <c r="AGY72" s="16"/>
      <c r="AGZ72" s="16"/>
      <c r="AHA72" s="16"/>
      <c r="AHB72" s="16"/>
      <c r="AHC72" s="16"/>
      <c r="AHD72" s="16"/>
      <c r="AHE72" s="16"/>
      <c r="AHF72" s="16"/>
      <c r="AHG72" s="16"/>
      <c r="AHH72" s="16"/>
      <c r="AHI72" s="16"/>
      <c r="AHJ72" s="16"/>
      <c r="AHK72" s="16"/>
      <c r="AHL72" s="16"/>
      <c r="AHM72" s="16"/>
      <c r="AHN72" s="16"/>
      <c r="AHO72" s="16"/>
      <c r="AHP72" s="16"/>
      <c r="AHQ72" s="16"/>
      <c r="AHR72" s="16"/>
      <c r="AHS72" s="16"/>
      <c r="AHT72" s="16"/>
      <c r="AHU72" s="16"/>
      <c r="AHV72" s="16"/>
      <c r="AHW72" s="16"/>
      <c r="AHX72" s="16"/>
      <c r="AHY72" s="16"/>
      <c r="AHZ72" s="16"/>
      <c r="AIA72" s="16"/>
      <c r="AIB72" s="16"/>
      <c r="AIC72" s="16"/>
      <c r="AID72" s="16"/>
      <c r="AIE72" s="16"/>
      <c r="AIF72" s="16"/>
      <c r="AIG72" s="16"/>
      <c r="AIH72" s="16"/>
      <c r="AII72" s="16"/>
      <c r="AIJ72" s="16"/>
      <c r="AIK72" s="16"/>
      <c r="AIL72" s="16"/>
      <c r="AIM72" s="16"/>
      <c r="AIN72" s="16"/>
      <c r="AIO72" s="16"/>
      <c r="AIP72" s="16"/>
      <c r="AIQ72" s="16"/>
      <c r="AIR72" s="16"/>
      <c r="AIS72" s="16"/>
      <c r="AIT72" s="16"/>
      <c r="AIU72" s="16"/>
      <c r="AIV72" s="16"/>
      <c r="AIW72" s="16"/>
      <c r="AIX72" s="16"/>
      <c r="AIY72" s="16"/>
      <c r="AIZ72" s="16"/>
      <c r="AJA72" s="16"/>
      <c r="AJB72" s="16"/>
      <c r="AJC72" s="16"/>
      <c r="AJD72" s="16"/>
      <c r="AJE72" s="16"/>
      <c r="AJF72" s="16"/>
      <c r="AJG72" s="16"/>
      <c r="AJH72" s="16"/>
      <c r="AJI72" s="16"/>
      <c r="AJJ72" s="16"/>
      <c r="AJK72" s="16"/>
      <c r="AJL72" s="16"/>
      <c r="AJM72" s="16"/>
      <c r="AJN72" s="16"/>
      <c r="AJO72" s="16"/>
      <c r="AJP72" s="16"/>
      <c r="AJQ72" s="16"/>
      <c r="AJR72" s="16"/>
      <c r="AJS72" s="16"/>
      <c r="AJT72" s="16"/>
      <c r="AJU72" s="16"/>
      <c r="AJV72" s="16"/>
      <c r="AJW72" s="16"/>
      <c r="AJX72" s="16"/>
      <c r="AJY72" s="16"/>
      <c r="AJZ72" s="16"/>
      <c r="AKA72" s="16"/>
      <c r="AKB72" s="16"/>
      <c r="AKC72" s="16"/>
      <c r="AKD72" s="16"/>
      <c r="AKE72" s="16"/>
      <c r="AKF72" s="16"/>
      <c r="AKG72" s="16"/>
      <c r="AKH72" s="16"/>
      <c r="AKI72" s="16"/>
      <c r="AKJ72" s="16"/>
      <c r="AKK72" s="16"/>
      <c r="AKL72" s="16"/>
      <c r="AKM72" s="16"/>
      <c r="AKN72" s="16"/>
      <c r="AKO72" s="16"/>
      <c r="AKP72" s="16"/>
      <c r="AKQ72" s="16"/>
      <c r="AKR72" s="16"/>
      <c r="AKS72" s="16"/>
      <c r="AKT72" s="16"/>
      <c r="AKU72" s="16"/>
      <c r="AKV72" s="16"/>
      <c r="AKW72" s="16"/>
      <c r="AKX72" s="16"/>
      <c r="AKY72" s="16"/>
      <c r="AKZ72" s="16"/>
      <c r="ALA72" s="16"/>
      <c r="ALB72" s="16"/>
      <c r="ALC72" s="16"/>
      <c r="ALD72" s="16"/>
      <c r="ALE72" s="16"/>
      <c r="ALF72" s="16"/>
      <c r="ALG72" s="16"/>
      <c r="ALH72" s="16"/>
      <c r="ALI72" s="16"/>
      <c r="ALJ72" s="16"/>
      <c r="ALK72" s="16"/>
      <c r="ALL72" s="16"/>
      <c r="ALM72" s="16"/>
      <c r="ALN72" s="16"/>
      <c r="ALO72" s="16"/>
      <c r="ALP72" s="16"/>
      <c r="ALQ72" s="16"/>
      <c r="ALR72" s="16"/>
      <c r="ALS72" s="16"/>
      <c r="ALT72" s="16"/>
      <c r="ALU72" s="16"/>
      <c r="ALV72" s="16"/>
      <c r="ALW72" s="16"/>
      <c r="ALX72" s="16"/>
      <c r="ALY72" s="16"/>
      <c r="ALZ72" s="16"/>
      <c r="AMA72" s="16"/>
      <c r="AMB72" s="16"/>
      <c r="AMC72" s="16"/>
      <c r="AMD72" s="16"/>
      <c r="AME72" s="16"/>
      <c r="AMF72" s="16"/>
      <c r="AMG72" s="16"/>
      <c r="AMH72" s="16"/>
      <c r="AMI72" s="16"/>
      <c r="AMJ72" s="16"/>
      <c r="AMK72" s="16"/>
    </row>
    <row r="73" spans="1:1025" s="17" customFormat="1" ht="15" customHeight="1">
      <c r="A73" s="170" t="s">
        <v>23</v>
      </c>
      <c r="B73" s="295" t="s">
        <v>29</v>
      </c>
      <c r="C73" s="295"/>
      <c r="D73" s="295"/>
      <c r="E73" s="261">
        <v>6.0000000000000001E-3</v>
      </c>
      <c r="F73" s="262"/>
      <c r="G73" s="208">
        <f>ROUND((G48+G61)*E73,2)</f>
        <v>23.26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 s="16"/>
      <c r="OJ73" s="16"/>
      <c r="OK73" s="16"/>
      <c r="OL73" s="16"/>
      <c r="OM73" s="16"/>
      <c r="ON73" s="16"/>
      <c r="OO73" s="16"/>
      <c r="OP73" s="16"/>
      <c r="OQ73" s="16"/>
      <c r="OR73" s="16"/>
      <c r="OS73" s="16"/>
      <c r="OT73" s="16"/>
      <c r="OU73" s="16"/>
      <c r="OV73" s="16"/>
      <c r="OW73" s="16"/>
      <c r="OX73" s="16"/>
      <c r="OY73" s="16"/>
      <c r="OZ73" s="16"/>
      <c r="PA73" s="16"/>
      <c r="PB73" s="16"/>
      <c r="PC73" s="16"/>
      <c r="PD73" s="16"/>
      <c r="PE73" s="16"/>
      <c r="PF73" s="16"/>
      <c r="PG73" s="16"/>
      <c r="PH73" s="16"/>
      <c r="PI73" s="16"/>
      <c r="PJ73" s="16"/>
      <c r="PK73" s="16"/>
      <c r="PL73" s="16"/>
      <c r="PM73" s="16"/>
      <c r="PN73" s="16"/>
      <c r="PO73" s="16"/>
      <c r="PP73" s="16"/>
      <c r="PQ73" s="16"/>
      <c r="PR73" s="16"/>
      <c r="PS73" s="16"/>
      <c r="PT73" s="16"/>
      <c r="PU73" s="16"/>
      <c r="PV73" s="16"/>
      <c r="PW73" s="16"/>
      <c r="PX73" s="16"/>
      <c r="PY73" s="16"/>
      <c r="PZ73" s="16"/>
      <c r="QA73" s="16"/>
      <c r="QB73" s="16"/>
      <c r="QC73" s="16"/>
      <c r="QD73" s="16"/>
      <c r="QE73" s="16"/>
      <c r="QF73" s="16"/>
      <c r="QG73" s="16"/>
      <c r="QH73" s="16"/>
      <c r="QI73" s="16"/>
      <c r="QJ73" s="16"/>
      <c r="QK73" s="16"/>
      <c r="QL73" s="16"/>
      <c r="QM73" s="16"/>
      <c r="QN73" s="16"/>
      <c r="QO73" s="16"/>
      <c r="QP73" s="16"/>
      <c r="QQ73" s="16"/>
      <c r="QR73" s="16"/>
      <c r="QS73" s="16"/>
      <c r="QT73" s="16"/>
      <c r="QU73" s="16"/>
      <c r="QV73" s="16"/>
      <c r="QW73" s="16"/>
      <c r="QX73" s="16"/>
      <c r="QY73" s="16"/>
      <c r="QZ73" s="16"/>
      <c r="RA73" s="16"/>
      <c r="RB73" s="16"/>
      <c r="RC73" s="16"/>
      <c r="RD73" s="16"/>
      <c r="RE73" s="16"/>
      <c r="RF73" s="16"/>
      <c r="RG73" s="16"/>
      <c r="RH73" s="16"/>
      <c r="RI73" s="16"/>
      <c r="RJ73" s="16"/>
      <c r="RK73" s="16"/>
      <c r="RL73" s="16"/>
      <c r="RM73" s="16"/>
      <c r="RN73" s="16"/>
      <c r="RO73" s="16"/>
      <c r="RP73" s="16"/>
      <c r="RQ73" s="16"/>
      <c r="RR73" s="16"/>
      <c r="RS73" s="16"/>
      <c r="RT73" s="16"/>
      <c r="RU73" s="16"/>
      <c r="RV73" s="16"/>
      <c r="RW73" s="16"/>
      <c r="RX73" s="16"/>
      <c r="RY73" s="16"/>
      <c r="RZ73" s="16"/>
      <c r="SA73" s="16"/>
      <c r="SB73" s="16"/>
      <c r="SC73" s="16"/>
      <c r="SD73" s="16"/>
      <c r="SE73" s="16"/>
      <c r="SF73" s="16"/>
      <c r="SG73" s="16"/>
      <c r="SH73" s="16"/>
      <c r="SI73" s="16"/>
      <c r="SJ73" s="16"/>
      <c r="SK73" s="16"/>
      <c r="SL73" s="16"/>
      <c r="SM73" s="16"/>
      <c r="SN73" s="16"/>
      <c r="SO73" s="16"/>
      <c r="SP73" s="16"/>
      <c r="SQ73" s="16"/>
      <c r="SR73" s="16"/>
      <c r="SS73" s="16"/>
      <c r="ST73" s="16"/>
      <c r="SU73" s="16"/>
      <c r="SV73" s="16"/>
      <c r="SW73" s="16"/>
      <c r="SX73" s="16"/>
      <c r="SY73" s="16"/>
      <c r="SZ73" s="16"/>
      <c r="TA73" s="16"/>
      <c r="TB73" s="16"/>
      <c r="TC73" s="16"/>
      <c r="TD73" s="16"/>
      <c r="TE73" s="16"/>
      <c r="TF73" s="16"/>
      <c r="TG73" s="16"/>
      <c r="TH73" s="16"/>
      <c r="TI73" s="16"/>
      <c r="TJ73" s="16"/>
      <c r="TK73" s="16"/>
      <c r="TL73" s="16"/>
      <c r="TM73" s="16"/>
      <c r="TN73" s="16"/>
      <c r="TO73" s="16"/>
      <c r="TP73" s="16"/>
      <c r="TQ73" s="16"/>
      <c r="TR73" s="16"/>
      <c r="TS73" s="16"/>
      <c r="TT73" s="16"/>
      <c r="TU73" s="16"/>
      <c r="TV73" s="16"/>
      <c r="TW73" s="16"/>
      <c r="TX73" s="16"/>
      <c r="TY73" s="16"/>
      <c r="TZ73" s="16"/>
      <c r="UA73" s="16"/>
      <c r="UB73" s="16"/>
      <c r="UC73" s="16"/>
      <c r="UD73" s="16"/>
      <c r="UE73" s="16"/>
      <c r="UF73" s="16"/>
      <c r="UG73" s="16"/>
      <c r="UH73" s="16"/>
      <c r="UI73" s="16"/>
      <c r="UJ73" s="16"/>
      <c r="UK73" s="16"/>
      <c r="UL73" s="16"/>
      <c r="UM73" s="16"/>
      <c r="UN73" s="16"/>
      <c r="UO73" s="16"/>
      <c r="UP73" s="16"/>
      <c r="UQ73" s="16"/>
      <c r="UR73" s="16"/>
      <c r="US73" s="16"/>
      <c r="UT73" s="16"/>
      <c r="UU73" s="16"/>
      <c r="UV73" s="16"/>
      <c r="UW73" s="16"/>
      <c r="UX73" s="16"/>
      <c r="UY73" s="16"/>
      <c r="UZ73" s="16"/>
      <c r="VA73" s="16"/>
      <c r="VB73" s="16"/>
      <c r="VC73" s="16"/>
      <c r="VD73" s="16"/>
      <c r="VE73" s="16"/>
      <c r="VF73" s="16"/>
      <c r="VG73" s="16"/>
      <c r="VH73" s="16"/>
      <c r="VI73" s="16"/>
      <c r="VJ73" s="16"/>
      <c r="VK73" s="16"/>
      <c r="VL73" s="16"/>
      <c r="VM73" s="16"/>
      <c r="VN73" s="16"/>
      <c r="VO73" s="16"/>
      <c r="VP73" s="16"/>
      <c r="VQ73" s="16"/>
      <c r="VR73" s="16"/>
      <c r="VS73" s="16"/>
      <c r="VT73" s="16"/>
      <c r="VU73" s="16"/>
      <c r="VV73" s="16"/>
      <c r="VW73" s="16"/>
      <c r="VX73" s="16"/>
      <c r="VY73" s="16"/>
      <c r="VZ73" s="16"/>
      <c r="WA73" s="16"/>
      <c r="WB73" s="16"/>
      <c r="WC73" s="16"/>
      <c r="WD73" s="16"/>
      <c r="WE73" s="16"/>
      <c r="WF73" s="16"/>
      <c r="WG73" s="16"/>
      <c r="WH73" s="16"/>
      <c r="WI73" s="16"/>
      <c r="WJ73" s="16"/>
      <c r="WK73" s="16"/>
      <c r="WL73" s="16"/>
      <c r="WM73" s="16"/>
      <c r="WN73" s="16"/>
      <c r="WO73" s="16"/>
      <c r="WP73" s="16"/>
      <c r="WQ73" s="16"/>
      <c r="WR73" s="16"/>
      <c r="WS73" s="16"/>
      <c r="WT73" s="16"/>
      <c r="WU73" s="16"/>
      <c r="WV73" s="16"/>
      <c r="WW73" s="16"/>
      <c r="WX73" s="16"/>
      <c r="WY73" s="16"/>
      <c r="WZ73" s="16"/>
      <c r="XA73" s="16"/>
      <c r="XB73" s="16"/>
      <c r="XC73" s="16"/>
      <c r="XD73" s="16"/>
      <c r="XE73" s="16"/>
      <c r="XF73" s="16"/>
      <c r="XG73" s="16"/>
      <c r="XH73" s="16"/>
      <c r="XI73" s="16"/>
      <c r="XJ73" s="16"/>
      <c r="XK73" s="16"/>
      <c r="XL73" s="16"/>
      <c r="XM73" s="16"/>
      <c r="XN73" s="16"/>
      <c r="XO73" s="16"/>
      <c r="XP73" s="16"/>
      <c r="XQ73" s="16"/>
      <c r="XR73" s="16"/>
      <c r="XS73" s="16"/>
      <c r="XT73" s="16"/>
      <c r="XU73" s="16"/>
      <c r="XV73" s="16"/>
      <c r="XW73" s="16"/>
      <c r="XX73" s="16"/>
      <c r="XY73" s="16"/>
      <c r="XZ73" s="16"/>
      <c r="YA73" s="16"/>
      <c r="YB73" s="16"/>
      <c r="YC73" s="16"/>
      <c r="YD73" s="16"/>
      <c r="YE73" s="16"/>
      <c r="YF73" s="16"/>
      <c r="YG73" s="16"/>
      <c r="YH73" s="16"/>
      <c r="YI73" s="16"/>
      <c r="YJ73" s="16"/>
      <c r="YK73" s="16"/>
      <c r="YL73" s="16"/>
      <c r="YM73" s="16"/>
      <c r="YN73" s="16"/>
      <c r="YO73" s="16"/>
      <c r="YP73" s="16"/>
      <c r="YQ73" s="16"/>
      <c r="YR73" s="16"/>
      <c r="YS73" s="16"/>
      <c r="YT73" s="16"/>
      <c r="YU73" s="16"/>
      <c r="YV73" s="16"/>
      <c r="YW73" s="16"/>
      <c r="YX73" s="16"/>
      <c r="YY73" s="16"/>
      <c r="YZ73" s="16"/>
      <c r="ZA73" s="16"/>
      <c r="ZB73" s="16"/>
      <c r="ZC73" s="16"/>
      <c r="ZD73" s="16"/>
      <c r="ZE73" s="16"/>
      <c r="ZF73" s="16"/>
      <c r="ZG73" s="16"/>
      <c r="ZH73" s="16"/>
      <c r="ZI73" s="16"/>
      <c r="ZJ73" s="16"/>
      <c r="ZK73" s="16"/>
      <c r="ZL73" s="16"/>
      <c r="ZM73" s="16"/>
      <c r="ZN73" s="16"/>
      <c r="ZO73" s="16"/>
      <c r="ZP73" s="16"/>
      <c r="ZQ73" s="16"/>
      <c r="ZR73" s="16"/>
      <c r="ZS73" s="16"/>
      <c r="ZT73" s="16"/>
      <c r="ZU73" s="16"/>
      <c r="ZV73" s="16"/>
      <c r="ZW73" s="16"/>
      <c r="ZX73" s="16"/>
      <c r="ZY73" s="16"/>
      <c r="ZZ73" s="16"/>
      <c r="AAA73" s="16"/>
      <c r="AAB73" s="16"/>
      <c r="AAC73" s="16"/>
      <c r="AAD73" s="16"/>
      <c r="AAE73" s="16"/>
      <c r="AAF73" s="16"/>
      <c r="AAG73" s="16"/>
      <c r="AAH73" s="16"/>
      <c r="AAI73" s="16"/>
      <c r="AAJ73" s="16"/>
      <c r="AAK73" s="16"/>
      <c r="AAL73" s="16"/>
      <c r="AAM73" s="16"/>
      <c r="AAN73" s="16"/>
      <c r="AAO73" s="16"/>
      <c r="AAP73" s="16"/>
      <c r="AAQ73" s="16"/>
      <c r="AAR73" s="16"/>
      <c r="AAS73" s="16"/>
      <c r="AAT73" s="16"/>
      <c r="AAU73" s="16"/>
      <c r="AAV73" s="16"/>
      <c r="AAW73" s="16"/>
      <c r="AAX73" s="16"/>
      <c r="AAY73" s="16"/>
      <c r="AAZ73" s="16"/>
      <c r="ABA73" s="16"/>
      <c r="ABB73" s="16"/>
      <c r="ABC73" s="16"/>
      <c r="ABD73" s="16"/>
      <c r="ABE73" s="16"/>
      <c r="ABF73" s="16"/>
      <c r="ABG73" s="16"/>
      <c r="ABH73" s="16"/>
      <c r="ABI73" s="16"/>
      <c r="ABJ73" s="16"/>
      <c r="ABK73" s="16"/>
      <c r="ABL73" s="16"/>
      <c r="ABM73" s="16"/>
      <c r="ABN73" s="16"/>
      <c r="ABO73" s="16"/>
      <c r="ABP73" s="16"/>
      <c r="ABQ73" s="16"/>
      <c r="ABR73" s="16"/>
      <c r="ABS73" s="16"/>
      <c r="ABT73" s="16"/>
      <c r="ABU73" s="16"/>
      <c r="ABV73" s="16"/>
      <c r="ABW73" s="16"/>
      <c r="ABX73" s="16"/>
      <c r="ABY73" s="16"/>
      <c r="ABZ73" s="16"/>
      <c r="ACA73" s="16"/>
      <c r="ACB73" s="16"/>
      <c r="ACC73" s="16"/>
      <c r="ACD73" s="16"/>
      <c r="ACE73" s="16"/>
      <c r="ACF73" s="16"/>
      <c r="ACG73" s="16"/>
      <c r="ACH73" s="16"/>
      <c r="ACI73" s="16"/>
      <c r="ACJ73" s="16"/>
      <c r="ACK73" s="16"/>
      <c r="ACL73" s="16"/>
      <c r="ACM73" s="16"/>
      <c r="ACN73" s="16"/>
      <c r="ACO73" s="16"/>
      <c r="ACP73" s="16"/>
      <c r="ACQ73" s="16"/>
      <c r="ACR73" s="16"/>
      <c r="ACS73" s="16"/>
      <c r="ACT73" s="16"/>
      <c r="ACU73" s="16"/>
      <c r="ACV73" s="16"/>
      <c r="ACW73" s="16"/>
      <c r="ACX73" s="16"/>
      <c r="ACY73" s="16"/>
      <c r="ACZ73" s="16"/>
      <c r="ADA73" s="16"/>
      <c r="ADB73" s="16"/>
      <c r="ADC73" s="16"/>
      <c r="ADD73" s="16"/>
      <c r="ADE73" s="16"/>
      <c r="ADF73" s="16"/>
      <c r="ADG73" s="16"/>
      <c r="ADH73" s="16"/>
      <c r="ADI73" s="16"/>
      <c r="ADJ73" s="16"/>
      <c r="ADK73" s="16"/>
      <c r="ADL73" s="16"/>
      <c r="ADM73" s="16"/>
      <c r="ADN73" s="16"/>
      <c r="ADO73" s="16"/>
      <c r="ADP73" s="16"/>
      <c r="ADQ73" s="16"/>
      <c r="ADR73" s="16"/>
      <c r="ADS73" s="16"/>
      <c r="ADT73" s="16"/>
      <c r="ADU73" s="16"/>
      <c r="ADV73" s="16"/>
      <c r="ADW73" s="16"/>
      <c r="ADX73" s="16"/>
      <c r="ADY73" s="16"/>
      <c r="ADZ73" s="16"/>
      <c r="AEA73" s="16"/>
      <c r="AEB73" s="16"/>
      <c r="AEC73" s="16"/>
      <c r="AED73" s="16"/>
      <c r="AEE73" s="16"/>
      <c r="AEF73" s="16"/>
      <c r="AEG73" s="16"/>
      <c r="AEH73" s="16"/>
      <c r="AEI73" s="16"/>
      <c r="AEJ73" s="16"/>
      <c r="AEK73" s="16"/>
      <c r="AEL73" s="16"/>
      <c r="AEM73" s="16"/>
      <c r="AEN73" s="16"/>
      <c r="AEO73" s="16"/>
      <c r="AEP73" s="16"/>
      <c r="AEQ73" s="16"/>
      <c r="AER73" s="16"/>
      <c r="AES73" s="16"/>
      <c r="AET73" s="16"/>
      <c r="AEU73" s="16"/>
      <c r="AEV73" s="16"/>
      <c r="AEW73" s="16"/>
      <c r="AEX73" s="16"/>
      <c r="AEY73" s="16"/>
      <c r="AEZ73" s="16"/>
      <c r="AFA73" s="16"/>
      <c r="AFB73" s="16"/>
      <c r="AFC73" s="16"/>
      <c r="AFD73" s="16"/>
      <c r="AFE73" s="16"/>
      <c r="AFF73" s="16"/>
      <c r="AFG73" s="16"/>
      <c r="AFH73" s="16"/>
      <c r="AFI73" s="16"/>
      <c r="AFJ73" s="16"/>
      <c r="AFK73" s="16"/>
      <c r="AFL73" s="16"/>
      <c r="AFM73" s="16"/>
      <c r="AFN73" s="16"/>
      <c r="AFO73" s="16"/>
      <c r="AFP73" s="16"/>
      <c r="AFQ73" s="16"/>
      <c r="AFR73" s="16"/>
      <c r="AFS73" s="16"/>
      <c r="AFT73" s="16"/>
      <c r="AFU73" s="16"/>
      <c r="AFV73" s="16"/>
      <c r="AFW73" s="16"/>
      <c r="AFX73" s="16"/>
      <c r="AFY73" s="16"/>
      <c r="AFZ73" s="16"/>
      <c r="AGA73" s="16"/>
      <c r="AGB73" s="16"/>
      <c r="AGC73" s="16"/>
      <c r="AGD73" s="16"/>
      <c r="AGE73" s="16"/>
      <c r="AGF73" s="16"/>
      <c r="AGG73" s="16"/>
      <c r="AGH73" s="16"/>
      <c r="AGI73" s="16"/>
      <c r="AGJ73" s="16"/>
      <c r="AGK73" s="16"/>
      <c r="AGL73" s="16"/>
      <c r="AGM73" s="16"/>
      <c r="AGN73" s="16"/>
      <c r="AGO73" s="16"/>
      <c r="AGP73" s="16"/>
      <c r="AGQ73" s="16"/>
      <c r="AGR73" s="16"/>
      <c r="AGS73" s="16"/>
      <c r="AGT73" s="16"/>
      <c r="AGU73" s="16"/>
      <c r="AGV73" s="16"/>
      <c r="AGW73" s="16"/>
      <c r="AGX73" s="16"/>
      <c r="AGY73" s="16"/>
      <c r="AGZ73" s="16"/>
      <c r="AHA73" s="16"/>
      <c r="AHB73" s="16"/>
      <c r="AHC73" s="16"/>
      <c r="AHD73" s="16"/>
      <c r="AHE73" s="16"/>
      <c r="AHF73" s="16"/>
      <c r="AHG73" s="16"/>
      <c r="AHH73" s="16"/>
      <c r="AHI73" s="16"/>
      <c r="AHJ73" s="16"/>
      <c r="AHK73" s="16"/>
      <c r="AHL73" s="16"/>
      <c r="AHM73" s="16"/>
      <c r="AHN73" s="16"/>
      <c r="AHO73" s="16"/>
      <c r="AHP73" s="16"/>
      <c r="AHQ73" s="16"/>
      <c r="AHR73" s="16"/>
      <c r="AHS73" s="16"/>
      <c r="AHT73" s="16"/>
      <c r="AHU73" s="16"/>
      <c r="AHV73" s="16"/>
      <c r="AHW73" s="16"/>
      <c r="AHX73" s="16"/>
      <c r="AHY73" s="16"/>
      <c r="AHZ73" s="16"/>
      <c r="AIA73" s="16"/>
      <c r="AIB73" s="16"/>
      <c r="AIC73" s="16"/>
      <c r="AID73" s="16"/>
      <c r="AIE73" s="16"/>
      <c r="AIF73" s="16"/>
      <c r="AIG73" s="16"/>
      <c r="AIH73" s="16"/>
      <c r="AII73" s="16"/>
      <c r="AIJ73" s="16"/>
      <c r="AIK73" s="16"/>
      <c r="AIL73" s="16"/>
      <c r="AIM73" s="16"/>
      <c r="AIN73" s="16"/>
      <c r="AIO73" s="16"/>
      <c r="AIP73" s="16"/>
      <c r="AIQ73" s="16"/>
      <c r="AIR73" s="16"/>
      <c r="AIS73" s="16"/>
      <c r="AIT73" s="16"/>
      <c r="AIU73" s="16"/>
      <c r="AIV73" s="16"/>
      <c r="AIW73" s="16"/>
      <c r="AIX73" s="16"/>
      <c r="AIY73" s="16"/>
      <c r="AIZ73" s="16"/>
      <c r="AJA73" s="16"/>
      <c r="AJB73" s="16"/>
      <c r="AJC73" s="16"/>
      <c r="AJD73" s="16"/>
      <c r="AJE73" s="16"/>
      <c r="AJF73" s="16"/>
      <c r="AJG73" s="16"/>
      <c r="AJH73" s="16"/>
      <c r="AJI73" s="16"/>
      <c r="AJJ73" s="16"/>
      <c r="AJK73" s="16"/>
      <c r="AJL73" s="16"/>
      <c r="AJM73" s="16"/>
      <c r="AJN73" s="16"/>
      <c r="AJO73" s="16"/>
      <c r="AJP73" s="16"/>
      <c r="AJQ73" s="16"/>
      <c r="AJR73" s="16"/>
      <c r="AJS73" s="16"/>
      <c r="AJT73" s="16"/>
      <c r="AJU73" s="16"/>
      <c r="AJV73" s="16"/>
      <c r="AJW73" s="16"/>
      <c r="AJX73" s="16"/>
      <c r="AJY73" s="16"/>
      <c r="AJZ73" s="16"/>
      <c r="AKA73" s="16"/>
      <c r="AKB73" s="16"/>
      <c r="AKC73" s="16"/>
      <c r="AKD73" s="16"/>
      <c r="AKE73" s="16"/>
      <c r="AKF73" s="16"/>
      <c r="AKG73" s="16"/>
      <c r="AKH73" s="16"/>
      <c r="AKI73" s="16"/>
      <c r="AKJ73" s="16"/>
      <c r="AKK73" s="16"/>
      <c r="AKL73" s="16"/>
      <c r="AKM73" s="16"/>
      <c r="AKN73" s="16"/>
      <c r="AKO73" s="16"/>
      <c r="AKP73" s="16"/>
      <c r="AKQ73" s="16"/>
      <c r="AKR73" s="16"/>
      <c r="AKS73" s="16"/>
      <c r="AKT73" s="16"/>
      <c r="AKU73" s="16"/>
      <c r="AKV73" s="16"/>
      <c r="AKW73" s="16"/>
      <c r="AKX73" s="16"/>
      <c r="AKY73" s="16"/>
      <c r="AKZ73" s="16"/>
      <c r="ALA73" s="16"/>
      <c r="ALB73" s="16"/>
      <c r="ALC73" s="16"/>
      <c r="ALD73" s="16"/>
      <c r="ALE73" s="16"/>
      <c r="ALF73" s="16"/>
      <c r="ALG73" s="16"/>
      <c r="ALH73" s="16"/>
      <c r="ALI73" s="16"/>
      <c r="ALJ73" s="16"/>
      <c r="ALK73" s="16"/>
      <c r="ALL73" s="16"/>
      <c r="ALM73" s="16"/>
      <c r="ALN73" s="16"/>
      <c r="ALO73" s="16"/>
      <c r="ALP73" s="16"/>
      <c r="ALQ73" s="16"/>
      <c r="ALR73" s="16"/>
      <c r="ALS73" s="16"/>
      <c r="ALT73" s="16"/>
      <c r="ALU73" s="16"/>
      <c r="ALV73" s="16"/>
      <c r="ALW73" s="16"/>
      <c r="ALX73" s="16"/>
      <c r="ALY73" s="16"/>
      <c r="ALZ73" s="16"/>
      <c r="AMA73" s="16"/>
      <c r="AMB73" s="16"/>
      <c r="AMC73" s="16"/>
      <c r="AMD73" s="16"/>
      <c r="AME73" s="16"/>
      <c r="AMF73" s="16"/>
      <c r="AMG73" s="16"/>
      <c r="AMH73" s="16"/>
      <c r="AMI73" s="16"/>
      <c r="AMJ73" s="16"/>
      <c r="AMK73" s="16"/>
    </row>
    <row r="74" spans="1:1025" s="17" customFormat="1" ht="15" customHeight="1">
      <c r="A74" s="170" t="s">
        <v>24</v>
      </c>
      <c r="B74" s="295" t="s">
        <v>42</v>
      </c>
      <c r="C74" s="295"/>
      <c r="D74" s="295"/>
      <c r="E74" s="261">
        <v>2E-3</v>
      </c>
      <c r="F74" s="262"/>
      <c r="G74" s="208">
        <f>ROUND((G48+G61)*E74,2)</f>
        <v>7.75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 s="16"/>
      <c r="OJ74" s="16"/>
      <c r="OK74" s="16"/>
      <c r="OL74" s="16"/>
      <c r="OM74" s="16"/>
      <c r="ON74" s="16"/>
      <c r="OO74" s="16"/>
      <c r="OP74" s="16"/>
      <c r="OQ74" s="16"/>
      <c r="OR74" s="16"/>
      <c r="OS74" s="16"/>
      <c r="OT74" s="16"/>
      <c r="OU74" s="16"/>
      <c r="OV74" s="16"/>
      <c r="OW74" s="16"/>
      <c r="OX74" s="16"/>
      <c r="OY74" s="16"/>
      <c r="OZ74" s="16"/>
      <c r="PA74" s="16"/>
      <c r="PB74" s="16"/>
      <c r="PC74" s="16"/>
      <c r="PD74" s="16"/>
      <c r="PE74" s="16"/>
      <c r="PF74" s="16"/>
      <c r="PG74" s="16"/>
      <c r="PH74" s="16"/>
      <c r="PI74" s="16"/>
      <c r="PJ74" s="16"/>
      <c r="PK74" s="16"/>
      <c r="PL74" s="16"/>
      <c r="PM74" s="16"/>
      <c r="PN74" s="16"/>
      <c r="PO74" s="16"/>
      <c r="PP74" s="16"/>
      <c r="PQ74" s="16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16"/>
      <c r="QJ74" s="16"/>
      <c r="QK74" s="16"/>
      <c r="QL74" s="16"/>
      <c r="QM74" s="16"/>
      <c r="QN74" s="16"/>
      <c r="QO74" s="16"/>
      <c r="QP74" s="16"/>
      <c r="QQ74" s="16"/>
      <c r="QR74" s="16"/>
      <c r="QS74" s="16"/>
      <c r="QT74" s="16"/>
      <c r="QU74" s="16"/>
      <c r="QV74" s="16"/>
      <c r="QW74" s="16"/>
      <c r="QX74" s="16"/>
      <c r="QY74" s="16"/>
      <c r="QZ74" s="16"/>
      <c r="RA74" s="16"/>
      <c r="RB74" s="16"/>
      <c r="RC74" s="16"/>
      <c r="RD74" s="16"/>
      <c r="RE74" s="16"/>
      <c r="RF74" s="16"/>
      <c r="RG74" s="16"/>
      <c r="RH74" s="16"/>
      <c r="RI74" s="16"/>
      <c r="RJ74" s="16"/>
      <c r="RK74" s="16"/>
      <c r="RL74" s="16"/>
      <c r="RM74" s="16"/>
      <c r="RN74" s="16"/>
      <c r="RO74" s="16"/>
      <c r="RP74" s="16"/>
      <c r="RQ74" s="16"/>
      <c r="RR74" s="16"/>
      <c r="RS74" s="16"/>
      <c r="RT74" s="16"/>
      <c r="RU74" s="16"/>
      <c r="RV74" s="16"/>
      <c r="RW74" s="16"/>
      <c r="RX74" s="16"/>
      <c r="RY74" s="16"/>
      <c r="RZ74" s="16"/>
      <c r="SA74" s="16"/>
      <c r="SB74" s="16"/>
      <c r="SC74" s="16"/>
      <c r="SD74" s="16"/>
      <c r="SE74" s="16"/>
      <c r="SF74" s="16"/>
      <c r="SG74" s="16"/>
      <c r="SH74" s="16"/>
      <c r="SI74" s="16"/>
      <c r="SJ74" s="16"/>
      <c r="SK74" s="16"/>
      <c r="SL74" s="16"/>
      <c r="SM74" s="16"/>
      <c r="SN74" s="16"/>
      <c r="SO74" s="16"/>
      <c r="SP74" s="16"/>
      <c r="SQ74" s="16"/>
      <c r="SR74" s="16"/>
      <c r="SS74" s="16"/>
      <c r="ST74" s="16"/>
      <c r="SU74" s="16"/>
      <c r="SV74" s="16"/>
      <c r="SW74" s="16"/>
      <c r="SX74" s="16"/>
      <c r="SY74" s="16"/>
      <c r="SZ74" s="16"/>
      <c r="TA74" s="16"/>
      <c r="TB74" s="16"/>
      <c r="TC74" s="16"/>
      <c r="TD74" s="16"/>
      <c r="TE74" s="16"/>
      <c r="TF74" s="16"/>
      <c r="TG74" s="16"/>
      <c r="TH74" s="16"/>
      <c r="TI74" s="16"/>
      <c r="TJ74" s="16"/>
      <c r="TK74" s="16"/>
      <c r="TL74" s="16"/>
      <c r="TM74" s="16"/>
      <c r="TN74" s="16"/>
      <c r="TO74" s="16"/>
      <c r="TP74" s="16"/>
      <c r="TQ74" s="16"/>
      <c r="TR74" s="16"/>
      <c r="TS74" s="16"/>
      <c r="TT74" s="16"/>
      <c r="TU74" s="16"/>
      <c r="TV74" s="16"/>
      <c r="TW74" s="16"/>
      <c r="TX74" s="16"/>
      <c r="TY74" s="16"/>
      <c r="TZ74" s="16"/>
      <c r="UA74" s="16"/>
      <c r="UB74" s="16"/>
      <c r="UC74" s="16"/>
      <c r="UD74" s="16"/>
      <c r="UE74" s="16"/>
      <c r="UF74" s="16"/>
      <c r="UG74" s="16"/>
      <c r="UH74" s="16"/>
      <c r="UI74" s="16"/>
      <c r="UJ74" s="16"/>
      <c r="UK74" s="16"/>
      <c r="UL74" s="16"/>
      <c r="UM74" s="16"/>
      <c r="UN74" s="16"/>
      <c r="UO74" s="16"/>
      <c r="UP74" s="16"/>
      <c r="UQ74" s="16"/>
      <c r="UR74" s="16"/>
      <c r="US74" s="16"/>
      <c r="UT74" s="16"/>
      <c r="UU74" s="16"/>
      <c r="UV74" s="16"/>
      <c r="UW74" s="16"/>
      <c r="UX74" s="16"/>
      <c r="UY74" s="16"/>
      <c r="UZ74" s="16"/>
      <c r="VA74" s="16"/>
      <c r="VB74" s="16"/>
      <c r="VC74" s="16"/>
      <c r="VD74" s="16"/>
      <c r="VE74" s="16"/>
      <c r="VF74" s="16"/>
      <c r="VG74" s="16"/>
      <c r="VH74" s="16"/>
      <c r="VI74" s="16"/>
      <c r="VJ74" s="16"/>
      <c r="VK74" s="16"/>
      <c r="VL74" s="16"/>
      <c r="VM74" s="16"/>
      <c r="VN74" s="16"/>
      <c r="VO74" s="16"/>
      <c r="VP74" s="16"/>
      <c r="VQ74" s="16"/>
      <c r="VR74" s="16"/>
      <c r="VS74" s="16"/>
      <c r="VT74" s="16"/>
      <c r="VU74" s="16"/>
      <c r="VV74" s="16"/>
      <c r="VW74" s="16"/>
      <c r="VX74" s="16"/>
      <c r="VY74" s="16"/>
      <c r="VZ74" s="16"/>
      <c r="WA74" s="16"/>
      <c r="WB74" s="16"/>
      <c r="WC74" s="16"/>
      <c r="WD74" s="16"/>
      <c r="WE74" s="16"/>
      <c r="WF74" s="16"/>
      <c r="WG74" s="16"/>
      <c r="WH74" s="16"/>
      <c r="WI74" s="16"/>
      <c r="WJ74" s="16"/>
      <c r="WK74" s="16"/>
      <c r="WL74" s="16"/>
      <c r="WM74" s="16"/>
      <c r="WN74" s="16"/>
      <c r="WO74" s="16"/>
      <c r="WP74" s="16"/>
      <c r="WQ74" s="16"/>
      <c r="WR74" s="16"/>
      <c r="WS74" s="16"/>
      <c r="WT74" s="16"/>
      <c r="WU74" s="16"/>
      <c r="WV74" s="16"/>
      <c r="WW74" s="16"/>
      <c r="WX74" s="16"/>
      <c r="WY74" s="16"/>
      <c r="WZ74" s="16"/>
      <c r="XA74" s="16"/>
      <c r="XB74" s="16"/>
      <c r="XC74" s="16"/>
      <c r="XD74" s="16"/>
      <c r="XE74" s="16"/>
      <c r="XF74" s="16"/>
      <c r="XG74" s="16"/>
      <c r="XH74" s="16"/>
      <c r="XI74" s="16"/>
      <c r="XJ74" s="16"/>
      <c r="XK74" s="16"/>
      <c r="XL74" s="16"/>
      <c r="XM74" s="16"/>
      <c r="XN74" s="16"/>
      <c r="XO74" s="16"/>
      <c r="XP74" s="16"/>
      <c r="XQ74" s="16"/>
      <c r="XR74" s="16"/>
      <c r="XS74" s="16"/>
      <c r="XT74" s="16"/>
      <c r="XU74" s="16"/>
      <c r="XV74" s="16"/>
      <c r="XW74" s="16"/>
      <c r="XX74" s="16"/>
      <c r="XY74" s="16"/>
      <c r="XZ74" s="16"/>
      <c r="YA74" s="16"/>
      <c r="YB74" s="16"/>
      <c r="YC74" s="16"/>
      <c r="YD74" s="16"/>
      <c r="YE74" s="16"/>
      <c r="YF74" s="16"/>
      <c r="YG74" s="16"/>
      <c r="YH74" s="16"/>
      <c r="YI74" s="16"/>
      <c r="YJ74" s="16"/>
      <c r="YK74" s="16"/>
      <c r="YL74" s="16"/>
      <c r="YM74" s="16"/>
      <c r="YN74" s="16"/>
      <c r="YO74" s="16"/>
      <c r="YP74" s="16"/>
      <c r="YQ74" s="16"/>
      <c r="YR74" s="16"/>
      <c r="YS74" s="16"/>
      <c r="YT74" s="16"/>
      <c r="YU74" s="16"/>
      <c r="YV74" s="16"/>
      <c r="YW74" s="16"/>
      <c r="YX74" s="16"/>
      <c r="YY74" s="16"/>
      <c r="YZ74" s="16"/>
      <c r="ZA74" s="16"/>
      <c r="ZB74" s="16"/>
      <c r="ZC74" s="16"/>
      <c r="ZD74" s="16"/>
      <c r="ZE74" s="16"/>
      <c r="ZF74" s="16"/>
      <c r="ZG74" s="16"/>
      <c r="ZH74" s="16"/>
      <c r="ZI74" s="16"/>
      <c r="ZJ74" s="16"/>
      <c r="ZK74" s="16"/>
      <c r="ZL74" s="16"/>
      <c r="ZM74" s="16"/>
      <c r="ZN74" s="16"/>
      <c r="ZO74" s="16"/>
      <c r="ZP74" s="16"/>
      <c r="ZQ74" s="16"/>
      <c r="ZR74" s="16"/>
      <c r="ZS74" s="16"/>
      <c r="ZT74" s="16"/>
      <c r="ZU74" s="16"/>
      <c r="ZV74" s="16"/>
      <c r="ZW74" s="16"/>
      <c r="ZX74" s="16"/>
      <c r="ZY74" s="16"/>
      <c r="ZZ74" s="16"/>
      <c r="AAA74" s="16"/>
      <c r="AAB74" s="16"/>
      <c r="AAC74" s="16"/>
      <c r="AAD74" s="16"/>
      <c r="AAE74" s="16"/>
      <c r="AAF74" s="16"/>
      <c r="AAG74" s="16"/>
      <c r="AAH74" s="16"/>
      <c r="AAI74" s="16"/>
      <c r="AAJ74" s="16"/>
      <c r="AAK74" s="16"/>
      <c r="AAL74" s="16"/>
      <c r="AAM74" s="16"/>
      <c r="AAN74" s="16"/>
      <c r="AAO74" s="16"/>
      <c r="AAP74" s="16"/>
      <c r="AAQ74" s="16"/>
      <c r="AAR74" s="16"/>
      <c r="AAS74" s="16"/>
      <c r="AAT74" s="16"/>
      <c r="AAU74" s="16"/>
      <c r="AAV74" s="16"/>
      <c r="AAW74" s="16"/>
      <c r="AAX74" s="16"/>
      <c r="AAY74" s="16"/>
      <c r="AAZ74" s="16"/>
      <c r="ABA74" s="16"/>
      <c r="ABB74" s="16"/>
      <c r="ABC74" s="16"/>
      <c r="ABD74" s="16"/>
      <c r="ABE74" s="16"/>
      <c r="ABF74" s="16"/>
      <c r="ABG74" s="16"/>
      <c r="ABH74" s="16"/>
      <c r="ABI74" s="16"/>
      <c r="ABJ74" s="16"/>
      <c r="ABK74" s="16"/>
      <c r="ABL74" s="16"/>
      <c r="ABM74" s="16"/>
      <c r="ABN74" s="16"/>
      <c r="ABO74" s="16"/>
      <c r="ABP74" s="16"/>
      <c r="ABQ74" s="16"/>
      <c r="ABR74" s="16"/>
      <c r="ABS74" s="16"/>
      <c r="ABT74" s="16"/>
      <c r="ABU74" s="16"/>
      <c r="ABV74" s="16"/>
      <c r="ABW74" s="16"/>
      <c r="ABX74" s="16"/>
      <c r="ABY74" s="16"/>
      <c r="ABZ74" s="16"/>
      <c r="ACA74" s="16"/>
      <c r="ACB74" s="16"/>
      <c r="ACC74" s="16"/>
      <c r="ACD74" s="16"/>
      <c r="ACE74" s="16"/>
      <c r="ACF74" s="16"/>
      <c r="ACG74" s="16"/>
      <c r="ACH74" s="16"/>
      <c r="ACI74" s="16"/>
      <c r="ACJ74" s="16"/>
      <c r="ACK74" s="16"/>
      <c r="ACL74" s="16"/>
      <c r="ACM74" s="16"/>
      <c r="ACN74" s="16"/>
      <c r="ACO74" s="16"/>
      <c r="ACP74" s="16"/>
      <c r="ACQ74" s="16"/>
      <c r="ACR74" s="16"/>
      <c r="ACS74" s="16"/>
      <c r="ACT74" s="16"/>
      <c r="ACU74" s="16"/>
      <c r="ACV74" s="16"/>
      <c r="ACW74" s="16"/>
      <c r="ACX74" s="16"/>
      <c r="ACY74" s="16"/>
      <c r="ACZ74" s="16"/>
      <c r="ADA74" s="16"/>
      <c r="ADB74" s="16"/>
      <c r="ADC74" s="16"/>
      <c r="ADD74" s="16"/>
      <c r="ADE74" s="16"/>
      <c r="ADF74" s="16"/>
      <c r="ADG74" s="16"/>
      <c r="ADH74" s="16"/>
      <c r="ADI74" s="16"/>
      <c r="ADJ74" s="16"/>
      <c r="ADK74" s="16"/>
      <c r="ADL74" s="16"/>
      <c r="ADM74" s="16"/>
      <c r="ADN74" s="16"/>
      <c r="ADO74" s="16"/>
      <c r="ADP74" s="16"/>
      <c r="ADQ74" s="16"/>
      <c r="ADR74" s="16"/>
      <c r="ADS74" s="16"/>
      <c r="ADT74" s="16"/>
      <c r="ADU74" s="16"/>
      <c r="ADV74" s="16"/>
      <c r="ADW74" s="16"/>
      <c r="ADX74" s="16"/>
      <c r="ADY74" s="16"/>
      <c r="ADZ74" s="16"/>
      <c r="AEA74" s="16"/>
      <c r="AEB74" s="16"/>
      <c r="AEC74" s="16"/>
      <c r="AED74" s="16"/>
      <c r="AEE74" s="16"/>
      <c r="AEF74" s="16"/>
      <c r="AEG74" s="16"/>
      <c r="AEH74" s="16"/>
      <c r="AEI74" s="16"/>
      <c r="AEJ74" s="16"/>
      <c r="AEK74" s="16"/>
      <c r="AEL74" s="16"/>
      <c r="AEM74" s="16"/>
      <c r="AEN74" s="16"/>
      <c r="AEO74" s="16"/>
      <c r="AEP74" s="16"/>
      <c r="AEQ74" s="16"/>
      <c r="AER74" s="16"/>
      <c r="AES74" s="16"/>
      <c r="AET74" s="16"/>
      <c r="AEU74" s="16"/>
      <c r="AEV74" s="16"/>
      <c r="AEW74" s="16"/>
      <c r="AEX74" s="16"/>
      <c r="AEY74" s="16"/>
      <c r="AEZ74" s="16"/>
      <c r="AFA74" s="16"/>
      <c r="AFB74" s="16"/>
      <c r="AFC74" s="16"/>
      <c r="AFD74" s="16"/>
      <c r="AFE74" s="16"/>
      <c r="AFF74" s="16"/>
      <c r="AFG74" s="16"/>
      <c r="AFH74" s="16"/>
      <c r="AFI74" s="16"/>
      <c r="AFJ74" s="16"/>
      <c r="AFK74" s="16"/>
      <c r="AFL74" s="16"/>
      <c r="AFM74" s="16"/>
      <c r="AFN74" s="16"/>
      <c r="AFO74" s="16"/>
      <c r="AFP74" s="16"/>
      <c r="AFQ74" s="16"/>
      <c r="AFR74" s="16"/>
      <c r="AFS74" s="16"/>
      <c r="AFT74" s="16"/>
      <c r="AFU74" s="16"/>
      <c r="AFV74" s="16"/>
      <c r="AFW74" s="16"/>
      <c r="AFX74" s="16"/>
      <c r="AFY74" s="16"/>
      <c r="AFZ74" s="16"/>
      <c r="AGA74" s="16"/>
      <c r="AGB74" s="16"/>
      <c r="AGC74" s="16"/>
      <c r="AGD74" s="16"/>
      <c r="AGE74" s="16"/>
      <c r="AGF74" s="16"/>
      <c r="AGG74" s="16"/>
      <c r="AGH74" s="16"/>
      <c r="AGI74" s="16"/>
      <c r="AGJ74" s="16"/>
      <c r="AGK74" s="16"/>
      <c r="AGL74" s="16"/>
      <c r="AGM74" s="16"/>
      <c r="AGN74" s="16"/>
      <c r="AGO74" s="16"/>
      <c r="AGP74" s="16"/>
      <c r="AGQ74" s="16"/>
      <c r="AGR74" s="16"/>
      <c r="AGS74" s="16"/>
      <c r="AGT74" s="16"/>
      <c r="AGU74" s="16"/>
      <c r="AGV74" s="16"/>
      <c r="AGW74" s="16"/>
      <c r="AGX74" s="16"/>
      <c r="AGY74" s="16"/>
      <c r="AGZ74" s="16"/>
      <c r="AHA74" s="16"/>
      <c r="AHB74" s="16"/>
      <c r="AHC74" s="16"/>
      <c r="AHD74" s="16"/>
      <c r="AHE74" s="16"/>
      <c r="AHF74" s="16"/>
      <c r="AHG74" s="16"/>
      <c r="AHH74" s="16"/>
      <c r="AHI74" s="16"/>
      <c r="AHJ74" s="16"/>
      <c r="AHK74" s="16"/>
      <c r="AHL74" s="16"/>
      <c r="AHM74" s="16"/>
      <c r="AHN74" s="16"/>
      <c r="AHO74" s="16"/>
      <c r="AHP74" s="16"/>
      <c r="AHQ74" s="16"/>
      <c r="AHR74" s="16"/>
      <c r="AHS74" s="16"/>
      <c r="AHT74" s="16"/>
      <c r="AHU74" s="16"/>
      <c r="AHV74" s="16"/>
      <c r="AHW74" s="16"/>
      <c r="AHX74" s="16"/>
      <c r="AHY74" s="16"/>
      <c r="AHZ74" s="16"/>
      <c r="AIA74" s="16"/>
      <c r="AIB74" s="16"/>
      <c r="AIC74" s="16"/>
      <c r="AID74" s="16"/>
      <c r="AIE74" s="16"/>
      <c r="AIF74" s="16"/>
      <c r="AIG74" s="16"/>
      <c r="AIH74" s="16"/>
      <c r="AII74" s="16"/>
      <c r="AIJ74" s="16"/>
      <c r="AIK74" s="16"/>
      <c r="AIL74" s="16"/>
      <c r="AIM74" s="16"/>
      <c r="AIN74" s="16"/>
      <c r="AIO74" s="16"/>
      <c r="AIP74" s="16"/>
      <c r="AIQ74" s="16"/>
      <c r="AIR74" s="16"/>
      <c r="AIS74" s="16"/>
      <c r="AIT74" s="16"/>
      <c r="AIU74" s="16"/>
      <c r="AIV74" s="16"/>
      <c r="AIW74" s="16"/>
      <c r="AIX74" s="16"/>
      <c r="AIY74" s="16"/>
      <c r="AIZ74" s="16"/>
      <c r="AJA74" s="16"/>
      <c r="AJB74" s="16"/>
      <c r="AJC74" s="16"/>
      <c r="AJD74" s="16"/>
      <c r="AJE74" s="16"/>
      <c r="AJF74" s="16"/>
      <c r="AJG74" s="16"/>
      <c r="AJH74" s="16"/>
      <c r="AJI74" s="16"/>
      <c r="AJJ74" s="16"/>
      <c r="AJK74" s="16"/>
      <c r="AJL74" s="16"/>
      <c r="AJM74" s="16"/>
      <c r="AJN74" s="16"/>
      <c r="AJO74" s="16"/>
      <c r="AJP74" s="16"/>
      <c r="AJQ74" s="16"/>
      <c r="AJR74" s="16"/>
      <c r="AJS74" s="16"/>
      <c r="AJT74" s="16"/>
      <c r="AJU74" s="16"/>
      <c r="AJV74" s="16"/>
      <c r="AJW74" s="16"/>
      <c r="AJX74" s="16"/>
      <c r="AJY74" s="16"/>
      <c r="AJZ74" s="16"/>
      <c r="AKA74" s="16"/>
      <c r="AKB74" s="16"/>
      <c r="AKC74" s="16"/>
      <c r="AKD74" s="16"/>
      <c r="AKE74" s="16"/>
      <c r="AKF74" s="16"/>
      <c r="AKG74" s="16"/>
      <c r="AKH74" s="16"/>
      <c r="AKI74" s="16"/>
      <c r="AKJ74" s="16"/>
      <c r="AKK74" s="16"/>
      <c r="AKL74" s="16"/>
      <c r="AKM74" s="16"/>
      <c r="AKN74" s="16"/>
      <c r="AKO74" s="16"/>
      <c r="AKP74" s="16"/>
      <c r="AKQ74" s="16"/>
      <c r="AKR74" s="16"/>
      <c r="AKS74" s="16"/>
      <c r="AKT74" s="16"/>
      <c r="AKU74" s="16"/>
      <c r="AKV74" s="16"/>
      <c r="AKW74" s="16"/>
      <c r="AKX74" s="16"/>
      <c r="AKY74" s="16"/>
      <c r="AKZ74" s="16"/>
      <c r="ALA74" s="16"/>
      <c r="ALB74" s="16"/>
      <c r="ALC74" s="16"/>
      <c r="ALD74" s="16"/>
      <c r="ALE74" s="16"/>
      <c r="ALF74" s="16"/>
      <c r="ALG74" s="16"/>
      <c r="ALH74" s="16"/>
      <c r="ALI74" s="16"/>
      <c r="ALJ74" s="16"/>
      <c r="ALK74" s="16"/>
      <c r="ALL74" s="16"/>
      <c r="ALM74" s="16"/>
      <c r="ALN74" s="16"/>
      <c r="ALO74" s="16"/>
      <c r="ALP74" s="16"/>
      <c r="ALQ74" s="16"/>
      <c r="ALR74" s="16"/>
      <c r="ALS74" s="16"/>
      <c r="ALT74" s="16"/>
      <c r="ALU74" s="16"/>
      <c r="ALV74" s="16"/>
      <c r="ALW74" s="16"/>
      <c r="ALX74" s="16"/>
      <c r="ALY74" s="16"/>
      <c r="ALZ74" s="16"/>
      <c r="AMA74" s="16"/>
      <c r="AMB74" s="16"/>
      <c r="AMC74" s="16"/>
      <c r="AMD74" s="16"/>
      <c r="AME74" s="16"/>
      <c r="AMF74" s="16"/>
      <c r="AMG74" s="16"/>
      <c r="AMH74" s="16"/>
      <c r="AMI74" s="16"/>
      <c r="AMJ74" s="16"/>
      <c r="AMK74" s="16"/>
    </row>
    <row r="75" spans="1:1025" s="17" customFormat="1" ht="15" customHeight="1">
      <c r="A75" s="170" t="s">
        <v>25</v>
      </c>
      <c r="B75" s="295" t="s">
        <v>43</v>
      </c>
      <c r="C75" s="295"/>
      <c r="D75" s="295"/>
      <c r="E75" s="261">
        <v>0.08</v>
      </c>
      <c r="F75" s="262"/>
      <c r="G75" s="208">
        <f>ROUND((G48+G61)*E75,2)</f>
        <v>310.08999999999997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  <c r="KZ75" s="16"/>
      <c r="LA75" s="16"/>
      <c r="LB75" s="16"/>
      <c r="LC75" s="16"/>
      <c r="LD75" s="16"/>
      <c r="LE75" s="16"/>
      <c r="LF75" s="16"/>
      <c r="LG75" s="16"/>
      <c r="LH75" s="16"/>
      <c r="LI75" s="16"/>
      <c r="LJ75" s="16"/>
      <c r="LK75" s="16"/>
      <c r="LL75" s="16"/>
      <c r="LM75" s="16"/>
      <c r="LN75" s="16"/>
      <c r="LO75" s="16"/>
      <c r="LP75" s="16"/>
      <c r="LQ75" s="16"/>
      <c r="LR75" s="16"/>
      <c r="LS75" s="16"/>
      <c r="LT75" s="16"/>
      <c r="LU75" s="16"/>
      <c r="LV75" s="16"/>
      <c r="LW75" s="16"/>
      <c r="LX75" s="16"/>
      <c r="LY75" s="16"/>
      <c r="LZ75" s="16"/>
      <c r="MA75" s="16"/>
      <c r="MB75" s="16"/>
      <c r="MC75" s="16"/>
      <c r="MD75" s="16"/>
      <c r="ME75" s="16"/>
      <c r="MF75" s="16"/>
      <c r="MG75" s="16"/>
      <c r="MH75" s="16"/>
      <c r="MI75" s="16"/>
      <c r="MJ75" s="16"/>
      <c r="MK75" s="16"/>
      <c r="ML75" s="16"/>
      <c r="MM75" s="16"/>
      <c r="MN75" s="16"/>
      <c r="MO75" s="16"/>
      <c r="MP75" s="16"/>
      <c r="MQ75" s="16"/>
      <c r="MR75" s="16"/>
      <c r="MS75" s="16"/>
      <c r="MT75" s="16"/>
      <c r="MU75" s="16"/>
      <c r="MV75" s="16"/>
      <c r="MW75" s="16"/>
      <c r="MX75" s="16"/>
      <c r="MY75" s="16"/>
      <c r="MZ75" s="16"/>
      <c r="NA75" s="16"/>
      <c r="NB75" s="16"/>
      <c r="NC75" s="16"/>
      <c r="ND75" s="16"/>
      <c r="NE75" s="16"/>
      <c r="NF75" s="16"/>
      <c r="NG75" s="16"/>
      <c r="NH75" s="16"/>
      <c r="NI75" s="16"/>
      <c r="NJ75" s="16"/>
      <c r="NK75" s="16"/>
      <c r="NL75" s="16"/>
      <c r="NM75" s="16"/>
      <c r="NN75" s="16"/>
      <c r="NO75" s="16"/>
      <c r="NP75" s="16"/>
      <c r="NQ75" s="16"/>
      <c r="NR75" s="16"/>
      <c r="NS75" s="16"/>
      <c r="NT75" s="16"/>
      <c r="NU75" s="16"/>
      <c r="NV75" s="16"/>
      <c r="NW75" s="16"/>
      <c r="NX75" s="16"/>
      <c r="NY75" s="16"/>
      <c r="NZ75" s="16"/>
      <c r="OA75" s="16"/>
      <c r="OB75" s="16"/>
      <c r="OC75" s="16"/>
      <c r="OD75" s="16"/>
      <c r="OE75" s="16"/>
      <c r="OF75" s="16"/>
      <c r="OG75" s="16"/>
      <c r="OH75" s="16"/>
      <c r="OI75" s="16"/>
      <c r="OJ75" s="16"/>
      <c r="OK75" s="16"/>
      <c r="OL75" s="16"/>
      <c r="OM75" s="16"/>
      <c r="ON75" s="16"/>
      <c r="OO75" s="16"/>
      <c r="OP75" s="16"/>
      <c r="OQ75" s="16"/>
      <c r="OR75" s="16"/>
      <c r="OS75" s="16"/>
      <c r="OT75" s="16"/>
      <c r="OU75" s="16"/>
      <c r="OV75" s="16"/>
      <c r="OW75" s="16"/>
      <c r="OX75" s="16"/>
      <c r="OY75" s="16"/>
      <c r="OZ75" s="16"/>
      <c r="PA75" s="16"/>
      <c r="PB75" s="16"/>
      <c r="PC75" s="16"/>
      <c r="PD75" s="16"/>
      <c r="PE75" s="16"/>
      <c r="PF75" s="16"/>
      <c r="PG75" s="16"/>
      <c r="PH75" s="16"/>
      <c r="PI75" s="16"/>
      <c r="PJ75" s="16"/>
      <c r="PK75" s="16"/>
      <c r="PL75" s="16"/>
      <c r="PM75" s="16"/>
      <c r="PN75" s="16"/>
      <c r="PO75" s="16"/>
      <c r="PP75" s="16"/>
      <c r="PQ75" s="16"/>
      <c r="PR75" s="16"/>
      <c r="PS75" s="16"/>
      <c r="PT75" s="16"/>
      <c r="PU75" s="16"/>
      <c r="PV75" s="16"/>
      <c r="PW75" s="16"/>
      <c r="PX75" s="16"/>
      <c r="PY75" s="16"/>
      <c r="PZ75" s="16"/>
      <c r="QA75" s="16"/>
      <c r="QB75" s="16"/>
      <c r="QC75" s="16"/>
      <c r="QD75" s="16"/>
      <c r="QE75" s="16"/>
      <c r="QF75" s="16"/>
      <c r="QG75" s="16"/>
      <c r="QH75" s="16"/>
      <c r="QI75" s="16"/>
      <c r="QJ75" s="16"/>
      <c r="QK75" s="16"/>
      <c r="QL75" s="16"/>
      <c r="QM75" s="16"/>
      <c r="QN75" s="16"/>
      <c r="QO75" s="16"/>
      <c r="QP75" s="16"/>
      <c r="QQ75" s="16"/>
      <c r="QR75" s="16"/>
      <c r="QS75" s="16"/>
      <c r="QT75" s="16"/>
      <c r="QU75" s="16"/>
      <c r="QV75" s="16"/>
      <c r="QW75" s="16"/>
      <c r="QX75" s="16"/>
      <c r="QY75" s="16"/>
      <c r="QZ75" s="16"/>
      <c r="RA75" s="16"/>
      <c r="RB75" s="16"/>
      <c r="RC75" s="16"/>
      <c r="RD75" s="16"/>
      <c r="RE75" s="16"/>
      <c r="RF75" s="16"/>
      <c r="RG75" s="16"/>
      <c r="RH75" s="16"/>
      <c r="RI75" s="16"/>
      <c r="RJ75" s="16"/>
      <c r="RK75" s="16"/>
      <c r="RL75" s="16"/>
      <c r="RM75" s="16"/>
      <c r="RN75" s="16"/>
      <c r="RO75" s="16"/>
      <c r="RP75" s="16"/>
      <c r="RQ75" s="16"/>
      <c r="RR75" s="16"/>
      <c r="RS75" s="16"/>
      <c r="RT75" s="16"/>
      <c r="RU75" s="16"/>
      <c r="RV75" s="16"/>
      <c r="RW75" s="16"/>
      <c r="RX75" s="16"/>
      <c r="RY75" s="16"/>
      <c r="RZ75" s="16"/>
      <c r="SA75" s="16"/>
      <c r="SB75" s="16"/>
      <c r="SC75" s="16"/>
      <c r="SD75" s="16"/>
      <c r="SE75" s="16"/>
      <c r="SF75" s="16"/>
      <c r="SG75" s="16"/>
      <c r="SH75" s="16"/>
      <c r="SI75" s="16"/>
      <c r="SJ75" s="16"/>
      <c r="SK75" s="16"/>
      <c r="SL75" s="16"/>
      <c r="SM75" s="16"/>
      <c r="SN75" s="16"/>
      <c r="SO75" s="16"/>
      <c r="SP75" s="16"/>
      <c r="SQ75" s="16"/>
      <c r="SR75" s="16"/>
      <c r="SS75" s="16"/>
      <c r="ST75" s="16"/>
      <c r="SU75" s="16"/>
      <c r="SV75" s="16"/>
      <c r="SW75" s="16"/>
      <c r="SX75" s="16"/>
      <c r="SY75" s="16"/>
      <c r="SZ75" s="16"/>
      <c r="TA75" s="16"/>
      <c r="TB75" s="16"/>
      <c r="TC75" s="16"/>
      <c r="TD75" s="16"/>
      <c r="TE75" s="16"/>
      <c r="TF75" s="16"/>
      <c r="TG75" s="16"/>
      <c r="TH75" s="16"/>
      <c r="TI75" s="16"/>
      <c r="TJ75" s="16"/>
      <c r="TK75" s="16"/>
      <c r="TL75" s="16"/>
      <c r="TM75" s="16"/>
      <c r="TN75" s="16"/>
      <c r="TO75" s="16"/>
      <c r="TP75" s="16"/>
      <c r="TQ75" s="16"/>
      <c r="TR75" s="16"/>
      <c r="TS75" s="16"/>
      <c r="TT75" s="16"/>
      <c r="TU75" s="16"/>
      <c r="TV75" s="16"/>
      <c r="TW75" s="16"/>
      <c r="TX75" s="16"/>
      <c r="TY75" s="16"/>
      <c r="TZ75" s="16"/>
      <c r="UA75" s="16"/>
      <c r="UB75" s="16"/>
      <c r="UC75" s="16"/>
      <c r="UD75" s="16"/>
      <c r="UE75" s="16"/>
      <c r="UF75" s="16"/>
      <c r="UG75" s="16"/>
      <c r="UH75" s="16"/>
      <c r="UI75" s="16"/>
      <c r="UJ75" s="16"/>
      <c r="UK75" s="16"/>
      <c r="UL75" s="16"/>
      <c r="UM75" s="16"/>
      <c r="UN75" s="16"/>
      <c r="UO75" s="16"/>
      <c r="UP75" s="16"/>
      <c r="UQ75" s="16"/>
      <c r="UR75" s="16"/>
      <c r="US75" s="16"/>
      <c r="UT75" s="16"/>
      <c r="UU75" s="16"/>
      <c r="UV75" s="16"/>
      <c r="UW75" s="16"/>
      <c r="UX75" s="16"/>
      <c r="UY75" s="16"/>
      <c r="UZ75" s="16"/>
      <c r="VA75" s="16"/>
      <c r="VB75" s="16"/>
      <c r="VC75" s="16"/>
      <c r="VD75" s="16"/>
      <c r="VE75" s="16"/>
      <c r="VF75" s="16"/>
      <c r="VG75" s="16"/>
      <c r="VH75" s="16"/>
      <c r="VI75" s="16"/>
      <c r="VJ75" s="16"/>
      <c r="VK75" s="16"/>
      <c r="VL75" s="16"/>
      <c r="VM75" s="16"/>
      <c r="VN75" s="16"/>
      <c r="VO75" s="16"/>
      <c r="VP75" s="16"/>
      <c r="VQ75" s="16"/>
      <c r="VR75" s="16"/>
      <c r="VS75" s="16"/>
      <c r="VT75" s="16"/>
      <c r="VU75" s="16"/>
      <c r="VV75" s="16"/>
      <c r="VW75" s="16"/>
      <c r="VX75" s="16"/>
      <c r="VY75" s="16"/>
      <c r="VZ75" s="16"/>
      <c r="WA75" s="16"/>
      <c r="WB75" s="16"/>
      <c r="WC75" s="16"/>
      <c r="WD75" s="16"/>
      <c r="WE75" s="16"/>
      <c r="WF75" s="16"/>
      <c r="WG75" s="16"/>
      <c r="WH75" s="16"/>
      <c r="WI75" s="16"/>
      <c r="WJ75" s="16"/>
      <c r="WK75" s="16"/>
      <c r="WL75" s="16"/>
      <c r="WM75" s="16"/>
      <c r="WN75" s="16"/>
      <c r="WO75" s="16"/>
      <c r="WP75" s="16"/>
      <c r="WQ75" s="16"/>
      <c r="WR75" s="16"/>
      <c r="WS75" s="16"/>
      <c r="WT75" s="16"/>
      <c r="WU75" s="16"/>
      <c r="WV75" s="16"/>
      <c r="WW75" s="16"/>
      <c r="WX75" s="16"/>
      <c r="WY75" s="16"/>
      <c r="WZ75" s="16"/>
      <c r="XA75" s="16"/>
      <c r="XB75" s="16"/>
      <c r="XC75" s="16"/>
      <c r="XD75" s="16"/>
      <c r="XE75" s="16"/>
      <c r="XF75" s="16"/>
      <c r="XG75" s="16"/>
      <c r="XH75" s="16"/>
      <c r="XI75" s="16"/>
      <c r="XJ75" s="16"/>
      <c r="XK75" s="16"/>
      <c r="XL75" s="16"/>
      <c r="XM75" s="16"/>
      <c r="XN75" s="16"/>
      <c r="XO75" s="16"/>
      <c r="XP75" s="16"/>
      <c r="XQ75" s="16"/>
      <c r="XR75" s="16"/>
      <c r="XS75" s="16"/>
      <c r="XT75" s="16"/>
      <c r="XU75" s="16"/>
      <c r="XV75" s="16"/>
      <c r="XW75" s="16"/>
      <c r="XX75" s="16"/>
      <c r="XY75" s="16"/>
      <c r="XZ75" s="16"/>
      <c r="YA75" s="16"/>
      <c r="YB75" s="16"/>
      <c r="YC75" s="16"/>
      <c r="YD75" s="16"/>
      <c r="YE75" s="16"/>
      <c r="YF75" s="16"/>
      <c r="YG75" s="16"/>
      <c r="YH75" s="16"/>
      <c r="YI75" s="16"/>
      <c r="YJ75" s="16"/>
      <c r="YK75" s="16"/>
      <c r="YL75" s="16"/>
      <c r="YM75" s="16"/>
      <c r="YN75" s="16"/>
      <c r="YO75" s="16"/>
      <c r="YP75" s="16"/>
      <c r="YQ75" s="16"/>
      <c r="YR75" s="16"/>
      <c r="YS75" s="16"/>
      <c r="YT75" s="16"/>
      <c r="YU75" s="16"/>
      <c r="YV75" s="16"/>
      <c r="YW75" s="16"/>
      <c r="YX75" s="16"/>
      <c r="YY75" s="16"/>
      <c r="YZ75" s="16"/>
      <c r="ZA75" s="16"/>
      <c r="ZB75" s="16"/>
      <c r="ZC75" s="16"/>
      <c r="ZD75" s="16"/>
      <c r="ZE75" s="16"/>
      <c r="ZF75" s="16"/>
      <c r="ZG75" s="16"/>
      <c r="ZH75" s="16"/>
      <c r="ZI75" s="16"/>
      <c r="ZJ75" s="16"/>
      <c r="ZK75" s="16"/>
      <c r="ZL75" s="16"/>
      <c r="ZM75" s="16"/>
      <c r="ZN75" s="16"/>
      <c r="ZO75" s="16"/>
      <c r="ZP75" s="16"/>
      <c r="ZQ75" s="16"/>
      <c r="ZR75" s="16"/>
      <c r="ZS75" s="16"/>
      <c r="ZT75" s="16"/>
      <c r="ZU75" s="16"/>
      <c r="ZV75" s="16"/>
      <c r="ZW75" s="16"/>
      <c r="ZX75" s="16"/>
      <c r="ZY75" s="16"/>
      <c r="ZZ75" s="16"/>
      <c r="AAA75" s="16"/>
      <c r="AAB75" s="16"/>
      <c r="AAC75" s="16"/>
      <c r="AAD75" s="16"/>
      <c r="AAE75" s="16"/>
      <c r="AAF75" s="16"/>
      <c r="AAG75" s="16"/>
      <c r="AAH75" s="16"/>
      <c r="AAI75" s="16"/>
      <c r="AAJ75" s="16"/>
      <c r="AAK75" s="16"/>
      <c r="AAL75" s="16"/>
      <c r="AAM75" s="16"/>
      <c r="AAN75" s="16"/>
      <c r="AAO75" s="16"/>
      <c r="AAP75" s="16"/>
      <c r="AAQ75" s="16"/>
      <c r="AAR75" s="16"/>
      <c r="AAS75" s="16"/>
      <c r="AAT75" s="16"/>
      <c r="AAU75" s="16"/>
      <c r="AAV75" s="16"/>
      <c r="AAW75" s="16"/>
      <c r="AAX75" s="16"/>
      <c r="AAY75" s="16"/>
      <c r="AAZ75" s="16"/>
      <c r="ABA75" s="16"/>
      <c r="ABB75" s="16"/>
      <c r="ABC75" s="16"/>
      <c r="ABD75" s="16"/>
      <c r="ABE75" s="16"/>
      <c r="ABF75" s="16"/>
      <c r="ABG75" s="16"/>
      <c r="ABH75" s="16"/>
      <c r="ABI75" s="16"/>
      <c r="ABJ75" s="16"/>
      <c r="ABK75" s="16"/>
      <c r="ABL75" s="16"/>
      <c r="ABM75" s="16"/>
      <c r="ABN75" s="16"/>
      <c r="ABO75" s="16"/>
      <c r="ABP75" s="16"/>
      <c r="ABQ75" s="16"/>
      <c r="ABR75" s="16"/>
      <c r="ABS75" s="16"/>
      <c r="ABT75" s="16"/>
      <c r="ABU75" s="16"/>
      <c r="ABV75" s="16"/>
      <c r="ABW75" s="16"/>
      <c r="ABX75" s="16"/>
      <c r="ABY75" s="16"/>
      <c r="ABZ75" s="16"/>
      <c r="ACA75" s="16"/>
      <c r="ACB75" s="16"/>
      <c r="ACC75" s="16"/>
      <c r="ACD75" s="16"/>
      <c r="ACE75" s="16"/>
      <c r="ACF75" s="16"/>
      <c r="ACG75" s="16"/>
      <c r="ACH75" s="16"/>
      <c r="ACI75" s="16"/>
      <c r="ACJ75" s="16"/>
      <c r="ACK75" s="16"/>
      <c r="ACL75" s="16"/>
      <c r="ACM75" s="16"/>
      <c r="ACN75" s="16"/>
      <c r="ACO75" s="16"/>
      <c r="ACP75" s="16"/>
      <c r="ACQ75" s="16"/>
      <c r="ACR75" s="16"/>
      <c r="ACS75" s="16"/>
      <c r="ACT75" s="16"/>
      <c r="ACU75" s="16"/>
      <c r="ACV75" s="16"/>
      <c r="ACW75" s="16"/>
      <c r="ACX75" s="16"/>
      <c r="ACY75" s="16"/>
      <c r="ACZ75" s="16"/>
      <c r="ADA75" s="16"/>
      <c r="ADB75" s="16"/>
      <c r="ADC75" s="16"/>
      <c r="ADD75" s="16"/>
      <c r="ADE75" s="16"/>
      <c r="ADF75" s="16"/>
      <c r="ADG75" s="16"/>
      <c r="ADH75" s="16"/>
      <c r="ADI75" s="16"/>
      <c r="ADJ75" s="16"/>
      <c r="ADK75" s="16"/>
      <c r="ADL75" s="16"/>
      <c r="ADM75" s="16"/>
      <c r="ADN75" s="16"/>
      <c r="ADO75" s="16"/>
      <c r="ADP75" s="16"/>
      <c r="ADQ75" s="16"/>
      <c r="ADR75" s="16"/>
      <c r="ADS75" s="16"/>
      <c r="ADT75" s="16"/>
      <c r="ADU75" s="16"/>
      <c r="ADV75" s="16"/>
      <c r="ADW75" s="16"/>
      <c r="ADX75" s="16"/>
      <c r="ADY75" s="16"/>
      <c r="ADZ75" s="16"/>
      <c r="AEA75" s="16"/>
      <c r="AEB75" s="16"/>
      <c r="AEC75" s="16"/>
      <c r="AED75" s="16"/>
      <c r="AEE75" s="16"/>
      <c r="AEF75" s="16"/>
      <c r="AEG75" s="16"/>
      <c r="AEH75" s="16"/>
      <c r="AEI75" s="16"/>
      <c r="AEJ75" s="16"/>
      <c r="AEK75" s="16"/>
      <c r="AEL75" s="16"/>
      <c r="AEM75" s="16"/>
      <c r="AEN75" s="16"/>
      <c r="AEO75" s="16"/>
      <c r="AEP75" s="16"/>
      <c r="AEQ75" s="16"/>
      <c r="AER75" s="16"/>
      <c r="AES75" s="16"/>
      <c r="AET75" s="16"/>
      <c r="AEU75" s="16"/>
      <c r="AEV75" s="16"/>
      <c r="AEW75" s="16"/>
      <c r="AEX75" s="16"/>
      <c r="AEY75" s="16"/>
      <c r="AEZ75" s="16"/>
      <c r="AFA75" s="16"/>
      <c r="AFB75" s="16"/>
      <c r="AFC75" s="16"/>
      <c r="AFD75" s="16"/>
      <c r="AFE75" s="16"/>
      <c r="AFF75" s="16"/>
      <c r="AFG75" s="16"/>
      <c r="AFH75" s="16"/>
      <c r="AFI75" s="16"/>
      <c r="AFJ75" s="16"/>
      <c r="AFK75" s="16"/>
      <c r="AFL75" s="16"/>
      <c r="AFM75" s="16"/>
      <c r="AFN75" s="16"/>
      <c r="AFO75" s="16"/>
      <c r="AFP75" s="16"/>
      <c r="AFQ75" s="16"/>
      <c r="AFR75" s="16"/>
      <c r="AFS75" s="16"/>
      <c r="AFT75" s="16"/>
      <c r="AFU75" s="16"/>
      <c r="AFV75" s="16"/>
      <c r="AFW75" s="16"/>
      <c r="AFX75" s="16"/>
      <c r="AFY75" s="16"/>
      <c r="AFZ75" s="16"/>
      <c r="AGA75" s="16"/>
      <c r="AGB75" s="16"/>
      <c r="AGC75" s="16"/>
      <c r="AGD75" s="16"/>
      <c r="AGE75" s="16"/>
      <c r="AGF75" s="16"/>
      <c r="AGG75" s="16"/>
      <c r="AGH75" s="16"/>
      <c r="AGI75" s="16"/>
      <c r="AGJ75" s="16"/>
      <c r="AGK75" s="16"/>
      <c r="AGL75" s="16"/>
      <c r="AGM75" s="16"/>
      <c r="AGN75" s="16"/>
      <c r="AGO75" s="16"/>
      <c r="AGP75" s="16"/>
      <c r="AGQ75" s="16"/>
      <c r="AGR75" s="16"/>
      <c r="AGS75" s="16"/>
      <c r="AGT75" s="16"/>
      <c r="AGU75" s="16"/>
      <c r="AGV75" s="16"/>
      <c r="AGW75" s="16"/>
      <c r="AGX75" s="16"/>
      <c r="AGY75" s="16"/>
      <c r="AGZ75" s="16"/>
      <c r="AHA75" s="16"/>
      <c r="AHB75" s="16"/>
      <c r="AHC75" s="16"/>
      <c r="AHD75" s="16"/>
      <c r="AHE75" s="16"/>
      <c r="AHF75" s="16"/>
      <c r="AHG75" s="16"/>
      <c r="AHH75" s="16"/>
      <c r="AHI75" s="16"/>
      <c r="AHJ75" s="16"/>
      <c r="AHK75" s="16"/>
      <c r="AHL75" s="16"/>
      <c r="AHM75" s="16"/>
      <c r="AHN75" s="16"/>
      <c r="AHO75" s="16"/>
      <c r="AHP75" s="16"/>
      <c r="AHQ75" s="16"/>
      <c r="AHR75" s="16"/>
      <c r="AHS75" s="16"/>
      <c r="AHT75" s="16"/>
      <c r="AHU75" s="16"/>
      <c r="AHV75" s="16"/>
      <c r="AHW75" s="16"/>
      <c r="AHX75" s="16"/>
      <c r="AHY75" s="16"/>
      <c r="AHZ75" s="16"/>
      <c r="AIA75" s="16"/>
      <c r="AIB75" s="16"/>
      <c r="AIC75" s="16"/>
      <c r="AID75" s="16"/>
      <c r="AIE75" s="16"/>
      <c r="AIF75" s="16"/>
      <c r="AIG75" s="16"/>
      <c r="AIH75" s="16"/>
      <c r="AII75" s="16"/>
      <c r="AIJ75" s="16"/>
      <c r="AIK75" s="16"/>
      <c r="AIL75" s="16"/>
      <c r="AIM75" s="16"/>
      <c r="AIN75" s="16"/>
      <c r="AIO75" s="16"/>
      <c r="AIP75" s="16"/>
      <c r="AIQ75" s="16"/>
      <c r="AIR75" s="16"/>
      <c r="AIS75" s="16"/>
      <c r="AIT75" s="16"/>
      <c r="AIU75" s="16"/>
      <c r="AIV75" s="16"/>
      <c r="AIW75" s="16"/>
      <c r="AIX75" s="16"/>
      <c r="AIY75" s="16"/>
      <c r="AIZ75" s="16"/>
      <c r="AJA75" s="16"/>
      <c r="AJB75" s="16"/>
      <c r="AJC75" s="16"/>
      <c r="AJD75" s="16"/>
      <c r="AJE75" s="16"/>
      <c r="AJF75" s="16"/>
      <c r="AJG75" s="16"/>
      <c r="AJH75" s="16"/>
      <c r="AJI75" s="16"/>
      <c r="AJJ75" s="16"/>
      <c r="AJK75" s="16"/>
      <c r="AJL75" s="16"/>
      <c r="AJM75" s="16"/>
      <c r="AJN75" s="16"/>
      <c r="AJO75" s="16"/>
      <c r="AJP75" s="16"/>
      <c r="AJQ75" s="16"/>
      <c r="AJR75" s="16"/>
      <c r="AJS75" s="16"/>
      <c r="AJT75" s="16"/>
      <c r="AJU75" s="16"/>
      <c r="AJV75" s="16"/>
      <c r="AJW75" s="16"/>
      <c r="AJX75" s="16"/>
      <c r="AJY75" s="16"/>
      <c r="AJZ75" s="16"/>
      <c r="AKA75" s="16"/>
      <c r="AKB75" s="16"/>
      <c r="AKC75" s="16"/>
      <c r="AKD75" s="16"/>
      <c r="AKE75" s="16"/>
      <c r="AKF75" s="16"/>
      <c r="AKG75" s="16"/>
      <c r="AKH75" s="16"/>
      <c r="AKI75" s="16"/>
      <c r="AKJ75" s="16"/>
      <c r="AKK75" s="16"/>
      <c r="AKL75" s="16"/>
      <c r="AKM75" s="16"/>
      <c r="AKN75" s="16"/>
      <c r="AKO75" s="16"/>
      <c r="AKP75" s="16"/>
      <c r="AKQ75" s="16"/>
      <c r="AKR75" s="16"/>
      <c r="AKS75" s="16"/>
      <c r="AKT75" s="16"/>
      <c r="AKU75" s="16"/>
      <c r="AKV75" s="16"/>
      <c r="AKW75" s="16"/>
      <c r="AKX75" s="16"/>
      <c r="AKY75" s="16"/>
      <c r="AKZ75" s="16"/>
      <c r="ALA75" s="16"/>
      <c r="ALB75" s="16"/>
      <c r="ALC75" s="16"/>
      <c r="ALD75" s="16"/>
      <c r="ALE75" s="16"/>
      <c r="ALF75" s="16"/>
      <c r="ALG75" s="16"/>
      <c r="ALH75" s="16"/>
      <c r="ALI75" s="16"/>
      <c r="ALJ75" s="16"/>
      <c r="ALK75" s="16"/>
      <c r="ALL75" s="16"/>
      <c r="ALM75" s="16"/>
      <c r="ALN75" s="16"/>
      <c r="ALO75" s="16"/>
      <c r="ALP75" s="16"/>
      <c r="ALQ75" s="16"/>
      <c r="ALR75" s="16"/>
      <c r="ALS75" s="16"/>
      <c r="ALT75" s="16"/>
      <c r="ALU75" s="16"/>
      <c r="ALV75" s="16"/>
      <c r="ALW75" s="16"/>
      <c r="ALX75" s="16"/>
      <c r="ALY75" s="16"/>
      <c r="ALZ75" s="16"/>
      <c r="AMA75" s="16"/>
      <c r="AMB75" s="16"/>
      <c r="AMC75" s="16"/>
      <c r="AMD75" s="16"/>
      <c r="AME75" s="16"/>
      <c r="AMF75" s="16"/>
      <c r="AMG75" s="16"/>
      <c r="AMH75" s="16"/>
      <c r="AMI75" s="16"/>
      <c r="AMJ75" s="16"/>
      <c r="AMK75" s="16"/>
    </row>
    <row r="76" spans="1:1025" s="15" customFormat="1">
      <c r="A76" s="289" t="s">
        <v>91</v>
      </c>
      <c r="B76" s="290"/>
      <c r="C76" s="290"/>
      <c r="D76" s="290"/>
      <c r="E76" s="287">
        <f>SUM(E68:F75)</f>
        <v>0.36800000000000005</v>
      </c>
      <c r="F76" s="288"/>
      <c r="G76" s="209">
        <f>SUM(G68:G75)</f>
        <v>1426.3999999999999</v>
      </c>
      <c r="I76" s="46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</row>
    <row r="77" spans="1:1025" s="15" customFormat="1">
      <c r="A77" s="125" t="s">
        <v>92</v>
      </c>
      <c r="B77" s="296" t="s">
        <v>300</v>
      </c>
      <c r="C77" s="296"/>
      <c r="D77" s="296"/>
      <c r="E77" s="296"/>
      <c r="F77" s="296"/>
      <c r="G77" s="296"/>
      <c r="I77" s="46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  <c r="AMG77" s="13"/>
      <c r="AMH77" s="13"/>
      <c r="AMI77" s="13"/>
      <c r="AMJ77" s="13"/>
      <c r="AMK77" s="13"/>
    </row>
    <row r="78" spans="1:1025" s="15" customFormat="1">
      <c r="A78" s="125" t="s">
        <v>94</v>
      </c>
      <c r="B78" s="291" t="s">
        <v>301</v>
      </c>
      <c r="C78" s="291"/>
      <c r="D78" s="291"/>
      <c r="E78" s="291"/>
      <c r="F78" s="291"/>
      <c r="G78" s="291"/>
      <c r="I78" s="46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</row>
    <row r="79" spans="1:1025" s="15" customFormat="1">
      <c r="A79" s="210"/>
      <c r="B79" s="211"/>
      <c r="C79" s="211"/>
      <c r="D79" s="211"/>
      <c r="E79" s="211"/>
      <c r="F79" s="211"/>
      <c r="G79" s="211"/>
      <c r="I79" s="46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  <c r="AMG79" s="13"/>
      <c r="AMH79" s="13"/>
      <c r="AMI79" s="13"/>
      <c r="AMJ79" s="13"/>
      <c r="AMK79" s="13"/>
    </row>
    <row r="80" spans="1:1025" s="15" customFormat="1">
      <c r="A80" s="210"/>
      <c r="B80" s="211"/>
      <c r="C80" s="211"/>
      <c r="D80" s="211"/>
      <c r="E80" s="211"/>
      <c r="F80" s="211"/>
      <c r="G80" s="211"/>
      <c r="I80" s="46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  <c r="AMG80" s="13"/>
      <c r="AMH80" s="13"/>
      <c r="AMI80" s="13"/>
      <c r="AMJ80" s="13"/>
      <c r="AMK80" s="13"/>
    </row>
    <row r="81" spans="1:1025">
      <c r="A81" s="48" t="s">
        <v>44</v>
      </c>
      <c r="B81" s="292" t="s">
        <v>98</v>
      </c>
      <c r="C81" s="292"/>
      <c r="D81" s="292"/>
      <c r="E81" s="292"/>
      <c r="F81" s="292"/>
      <c r="G81" s="292"/>
      <c r="H81" s="3"/>
    </row>
    <row r="82" spans="1:1025">
      <c r="A82" s="134"/>
      <c r="B82" s="293" t="s">
        <v>98</v>
      </c>
      <c r="C82" s="293"/>
      <c r="D82" s="293"/>
      <c r="E82" s="293"/>
      <c r="F82" s="293"/>
      <c r="G82" s="252" t="s">
        <v>18</v>
      </c>
      <c r="H82" s="3"/>
    </row>
    <row r="83" spans="1:1025" s="24" customFormat="1" ht="31.5" customHeight="1">
      <c r="A83" s="257" t="s">
        <v>8</v>
      </c>
      <c r="B83" s="265" t="s">
        <v>99</v>
      </c>
      <c r="C83" s="258" t="s">
        <v>100</v>
      </c>
      <c r="D83" s="258"/>
      <c r="E83" s="369">
        <v>7.1</v>
      </c>
      <c r="F83" s="370"/>
      <c r="G83" s="294">
        <f>IF(ROUND((E83*E85*E84)-(G43*E86),2)&lt;0,0,ROUND((E83*E85*E84)-(G43*E86),2))</f>
        <v>278.69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  <c r="TS83" s="23"/>
      <c r="TT83" s="23"/>
      <c r="TU83" s="23"/>
      <c r="TV83" s="23"/>
      <c r="TW83" s="23"/>
      <c r="TX83" s="23"/>
      <c r="TY83" s="23"/>
      <c r="TZ83" s="23"/>
      <c r="UA83" s="23"/>
      <c r="UB83" s="23"/>
      <c r="UC83" s="23"/>
      <c r="UD83" s="23"/>
      <c r="UE83" s="23"/>
      <c r="UF83" s="23"/>
      <c r="UG83" s="23"/>
      <c r="UH83" s="23"/>
      <c r="UI83" s="23"/>
      <c r="UJ83" s="23"/>
      <c r="UK83" s="23"/>
      <c r="UL83" s="23"/>
      <c r="UM83" s="23"/>
      <c r="UN83" s="23"/>
      <c r="UO83" s="23"/>
      <c r="UP83" s="23"/>
      <c r="UQ83" s="23"/>
      <c r="UR83" s="23"/>
      <c r="US83" s="23"/>
      <c r="UT83" s="23"/>
      <c r="UU83" s="23"/>
      <c r="UV83" s="23"/>
      <c r="UW83" s="23"/>
      <c r="UX83" s="23"/>
      <c r="UY83" s="23"/>
      <c r="UZ83" s="23"/>
      <c r="VA83" s="23"/>
      <c r="VB83" s="23"/>
      <c r="VC83" s="23"/>
      <c r="VD83" s="23"/>
      <c r="VE83" s="23"/>
      <c r="VF83" s="23"/>
      <c r="VG83" s="23"/>
      <c r="VH83" s="23"/>
      <c r="VI83" s="23"/>
      <c r="VJ83" s="23"/>
      <c r="VK83" s="23"/>
      <c r="VL83" s="23"/>
      <c r="VM83" s="23"/>
      <c r="VN83" s="23"/>
      <c r="VO83" s="23"/>
      <c r="VP83" s="23"/>
      <c r="VQ83" s="23"/>
      <c r="VR83" s="23"/>
      <c r="VS83" s="23"/>
      <c r="VT83" s="23"/>
      <c r="VU83" s="23"/>
      <c r="VV83" s="23"/>
      <c r="VW83" s="23"/>
      <c r="VX83" s="23"/>
      <c r="VY83" s="23"/>
      <c r="VZ83" s="23"/>
      <c r="WA83" s="23"/>
      <c r="WB83" s="23"/>
      <c r="WC83" s="23"/>
      <c r="WD83" s="23"/>
      <c r="WE83" s="23"/>
      <c r="WF83" s="23"/>
      <c r="WG83" s="23"/>
      <c r="WH83" s="23"/>
      <c r="WI83" s="23"/>
      <c r="WJ83" s="23"/>
      <c r="WK83" s="23"/>
      <c r="WL83" s="23"/>
      <c r="WM83" s="23"/>
      <c r="WN83" s="23"/>
      <c r="WO83" s="23"/>
      <c r="WP83" s="23"/>
      <c r="WQ83" s="23"/>
      <c r="WR83" s="23"/>
      <c r="WS83" s="23"/>
      <c r="WT83" s="23"/>
      <c r="WU83" s="23"/>
      <c r="WV83" s="23"/>
      <c r="WW83" s="23"/>
      <c r="WX83" s="23"/>
      <c r="WY83" s="23"/>
      <c r="WZ83" s="23"/>
      <c r="XA83" s="23"/>
      <c r="XB83" s="23"/>
      <c r="XC83" s="23"/>
      <c r="XD83" s="23"/>
      <c r="XE83" s="23"/>
      <c r="XF83" s="23"/>
      <c r="XG83" s="23"/>
      <c r="XH83" s="23"/>
      <c r="XI83" s="23"/>
      <c r="XJ83" s="23"/>
      <c r="XK83" s="23"/>
      <c r="XL83" s="23"/>
      <c r="XM83" s="23"/>
      <c r="XN83" s="23"/>
      <c r="XO83" s="23"/>
      <c r="XP83" s="23"/>
      <c r="XQ83" s="23"/>
      <c r="XR83" s="23"/>
      <c r="XS83" s="23"/>
      <c r="XT83" s="23"/>
      <c r="XU83" s="23"/>
      <c r="XV83" s="23"/>
      <c r="XW83" s="23"/>
      <c r="XX83" s="23"/>
      <c r="XY83" s="23"/>
      <c r="XZ83" s="23"/>
      <c r="YA83" s="23"/>
      <c r="YB83" s="23"/>
      <c r="YC83" s="23"/>
      <c r="YD83" s="23"/>
      <c r="YE83" s="23"/>
      <c r="YF83" s="23"/>
      <c r="YG83" s="23"/>
      <c r="YH83" s="23"/>
      <c r="YI83" s="23"/>
      <c r="YJ83" s="23"/>
      <c r="YK83" s="23"/>
      <c r="YL83" s="23"/>
      <c r="YM83" s="23"/>
      <c r="YN83" s="23"/>
      <c r="YO83" s="23"/>
      <c r="YP83" s="23"/>
      <c r="YQ83" s="23"/>
      <c r="YR83" s="23"/>
      <c r="YS83" s="23"/>
      <c r="YT83" s="23"/>
      <c r="YU83" s="23"/>
      <c r="YV83" s="23"/>
      <c r="YW83" s="23"/>
      <c r="YX83" s="23"/>
      <c r="YY83" s="23"/>
      <c r="YZ83" s="23"/>
      <c r="ZA83" s="23"/>
      <c r="ZB83" s="23"/>
      <c r="ZC83" s="23"/>
      <c r="ZD83" s="23"/>
      <c r="ZE83" s="23"/>
      <c r="ZF83" s="23"/>
      <c r="ZG83" s="23"/>
      <c r="ZH83" s="23"/>
      <c r="ZI83" s="23"/>
      <c r="ZJ83" s="23"/>
      <c r="ZK83" s="23"/>
      <c r="ZL83" s="23"/>
      <c r="ZM83" s="23"/>
      <c r="ZN83" s="23"/>
      <c r="ZO83" s="23"/>
      <c r="ZP83" s="23"/>
      <c r="ZQ83" s="23"/>
      <c r="ZR83" s="23"/>
      <c r="ZS83" s="23"/>
      <c r="ZT83" s="23"/>
      <c r="ZU83" s="23"/>
      <c r="ZV83" s="23"/>
      <c r="ZW83" s="23"/>
      <c r="ZX83" s="23"/>
      <c r="ZY83" s="23"/>
      <c r="ZZ83" s="23"/>
      <c r="AAA83" s="23"/>
      <c r="AAB83" s="23"/>
      <c r="AAC83" s="23"/>
      <c r="AAD83" s="23"/>
      <c r="AAE83" s="23"/>
      <c r="AAF83" s="23"/>
      <c r="AAG83" s="23"/>
      <c r="AAH83" s="23"/>
      <c r="AAI83" s="23"/>
      <c r="AAJ83" s="23"/>
      <c r="AAK83" s="23"/>
      <c r="AAL83" s="23"/>
      <c r="AAM83" s="23"/>
      <c r="AAN83" s="23"/>
      <c r="AAO83" s="23"/>
      <c r="AAP83" s="23"/>
      <c r="AAQ83" s="23"/>
      <c r="AAR83" s="23"/>
      <c r="AAS83" s="23"/>
      <c r="AAT83" s="23"/>
      <c r="AAU83" s="23"/>
      <c r="AAV83" s="23"/>
      <c r="AAW83" s="23"/>
      <c r="AAX83" s="23"/>
      <c r="AAY83" s="23"/>
      <c r="AAZ83" s="23"/>
      <c r="ABA83" s="23"/>
      <c r="ABB83" s="23"/>
      <c r="ABC83" s="23"/>
      <c r="ABD83" s="23"/>
      <c r="ABE83" s="23"/>
      <c r="ABF83" s="23"/>
      <c r="ABG83" s="23"/>
      <c r="ABH83" s="23"/>
      <c r="ABI83" s="23"/>
      <c r="ABJ83" s="23"/>
      <c r="ABK83" s="23"/>
      <c r="ABL83" s="23"/>
      <c r="ABM83" s="23"/>
      <c r="ABN83" s="23"/>
      <c r="ABO83" s="23"/>
      <c r="ABP83" s="23"/>
      <c r="ABQ83" s="23"/>
      <c r="ABR83" s="23"/>
      <c r="ABS83" s="23"/>
      <c r="ABT83" s="23"/>
      <c r="ABU83" s="23"/>
      <c r="ABV83" s="23"/>
      <c r="ABW83" s="23"/>
      <c r="ABX83" s="23"/>
      <c r="ABY83" s="23"/>
      <c r="ABZ83" s="23"/>
      <c r="ACA83" s="23"/>
      <c r="ACB83" s="23"/>
      <c r="ACC83" s="23"/>
      <c r="ACD83" s="23"/>
      <c r="ACE83" s="23"/>
      <c r="ACF83" s="23"/>
      <c r="ACG83" s="23"/>
      <c r="ACH83" s="23"/>
      <c r="ACI83" s="23"/>
      <c r="ACJ83" s="23"/>
      <c r="ACK83" s="23"/>
      <c r="ACL83" s="23"/>
      <c r="ACM83" s="23"/>
      <c r="ACN83" s="23"/>
      <c r="ACO83" s="23"/>
      <c r="ACP83" s="23"/>
      <c r="ACQ83" s="23"/>
      <c r="ACR83" s="23"/>
      <c r="ACS83" s="23"/>
      <c r="ACT83" s="23"/>
      <c r="ACU83" s="23"/>
      <c r="ACV83" s="23"/>
      <c r="ACW83" s="23"/>
      <c r="ACX83" s="23"/>
      <c r="ACY83" s="23"/>
      <c r="ACZ83" s="23"/>
      <c r="ADA83" s="23"/>
      <c r="ADB83" s="23"/>
      <c r="ADC83" s="23"/>
      <c r="ADD83" s="23"/>
      <c r="ADE83" s="23"/>
      <c r="ADF83" s="23"/>
      <c r="ADG83" s="23"/>
      <c r="ADH83" s="23"/>
      <c r="ADI83" s="23"/>
      <c r="ADJ83" s="23"/>
      <c r="ADK83" s="23"/>
      <c r="ADL83" s="23"/>
      <c r="ADM83" s="23"/>
      <c r="ADN83" s="23"/>
      <c r="ADO83" s="23"/>
      <c r="ADP83" s="23"/>
      <c r="ADQ83" s="23"/>
      <c r="ADR83" s="23"/>
      <c r="ADS83" s="23"/>
      <c r="ADT83" s="23"/>
      <c r="ADU83" s="23"/>
      <c r="ADV83" s="23"/>
      <c r="ADW83" s="23"/>
      <c r="ADX83" s="23"/>
      <c r="ADY83" s="23"/>
      <c r="ADZ83" s="23"/>
      <c r="AEA83" s="23"/>
      <c r="AEB83" s="23"/>
      <c r="AEC83" s="23"/>
      <c r="AED83" s="23"/>
      <c r="AEE83" s="23"/>
      <c r="AEF83" s="23"/>
      <c r="AEG83" s="23"/>
      <c r="AEH83" s="23"/>
      <c r="AEI83" s="23"/>
      <c r="AEJ83" s="23"/>
      <c r="AEK83" s="23"/>
      <c r="AEL83" s="23"/>
      <c r="AEM83" s="23"/>
      <c r="AEN83" s="23"/>
      <c r="AEO83" s="23"/>
      <c r="AEP83" s="23"/>
      <c r="AEQ83" s="23"/>
      <c r="AER83" s="23"/>
      <c r="AES83" s="23"/>
      <c r="AET83" s="23"/>
      <c r="AEU83" s="23"/>
      <c r="AEV83" s="23"/>
      <c r="AEW83" s="23"/>
      <c r="AEX83" s="23"/>
      <c r="AEY83" s="23"/>
      <c r="AEZ83" s="23"/>
      <c r="AFA83" s="23"/>
      <c r="AFB83" s="23"/>
      <c r="AFC83" s="23"/>
      <c r="AFD83" s="23"/>
      <c r="AFE83" s="23"/>
      <c r="AFF83" s="23"/>
      <c r="AFG83" s="23"/>
      <c r="AFH83" s="23"/>
      <c r="AFI83" s="23"/>
      <c r="AFJ83" s="23"/>
      <c r="AFK83" s="23"/>
      <c r="AFL83" s="23"/>
      <c r="AFM83" s="23"/>
      <c r="AFN83" s="23"/>
      <c r="AFO83" s="23"/>
      <c r="AFP83" s="23"/>
      <c r="AFQ83" s="23"/>
      <c r="AFR83" s="23"/>
      <c r="AFS83" s="23"/>
      <c r="AFT83" s="23"/>
      <c r="AFU83" s="23"/>
      <c r="AFV83" s="23"/>
      <c r="AFW83" s="23"/>
      <c r="AFX83" s="23"/>
      <c r="AFY83" s="23"/>
      <c r="AFZ83" s="23"/>
      <c r="AGA83" s="23"/>
      <c r="AGB83" s="23"/>
      <c r="AGC83" s="23"/>
      <c r="AGD83" s="23"/>
      <c r="AGE83" s="23"/>
      <c r="AGF83" s="23"/>
      <c r="AGG83" s="23"/>
      <c r="AGH83" s="23"/>
      <c r="AGI83" s="23"/>
      <c r="AGJ83" s="23"/>
      <c r="AGK83" s="23"/>
      <c r="AGL83" s="23"/>
      <c r="AGM83" s="23"/>
      <c r="AGN83" s="23"/>
      <c r="AGO83" s="23"/>
      <c r="AGP83" s="23"/>
      <c r="AGQ83" s="23"/>
      <c r="AGR83" s="23"/>
      <c r="AGS83" s="23"/>
      <c r="AGT83" s="23"/>
      <c r="AGU83" s="23"/>
      <c r="AGV83" s="23"/>
      <c r="AGW83" s="23"/>
      <c r="AGX83" s="23"/>
      <c r="AGY83" s="23"/>
      <c r="AGZ83" s="23"/>
      <c r="AHA83" s="23"/>
      <c r="AHB83" s="23"/>
      <c r="AHC83" s="23"/>
      <c r="AHD83" s="23"/>
      <c r="AHE83" s="23"/>
      <c r="AHF83" s="23"/>
      <c r="AHG83" s="23"/>
      <c r="AHH83" s="23"/>
      <c r="AHI83" s="23"/>
      <c r="AHJ83" s="23"/>
      <c r="AHK83" s="23"/>
      <c r="AHL83" s="23"/>
      <c r="AHM83" s="23"/>
      <c r="AHN83" s="23"/>
      <c r="AHO83" s="23"/>
      <c r="AHP83" s="23"/>
      <c r="AHQ83" s="23"/>
      <c r="AHR83" s="23"/>
      <c r="AHS83" s="23"/>
      <c r="AHT83" s="23"/>
      <c r="AHU83" s="23"/>
      <c r="AHV83" s="23"/>
      <c r="AHW83" s="23"/>
      <c r="AHX83" s="23"/>
      <c r="AHY83" s="23"/>
      <c r="AHZ83" s="23"/>
      <c r="AIA83" s="23"/>
      <c r="AIB83" s="23"/>
      <c r="AIC83" s="23"/>
      <c r="AID83" s="23"/>
      <c r="AIE83" s="23"/>
      <c r="AIF83" s="23"/>
      <c r="AIG83" s="23"/>
      <c r="AIH83" s="23"/>
      <c r="AII83" s="23"/>
      <c r="AIJ83" s="23"/>
      <c r="AIK83" s="23"/>
      <c r="AIL83" s="23"/>
      <c r="AIM83" s="23"/>
      <c r="AIN83" s="23"/>
      <c r="AIO83" s="23"/>
      <c r="AIP83" s="23"/>
      <c r="AIQ83" s="23"/>
      <c r="AIR83" s="23"/>
      <c r="AIS83" s="23"/>
      <c r="AIT83" s="23"/>
      <c r="AIU83" s="23"/>
      <c r="AIV83" s="23"/>
      <c r="AIW83" s="23"/>
      <c r="AIX83" s="23"/>
      <c r="AIY83" s="23"/>
      <c r="AIZ83" s="23"/>
      <c r="AJA83" s="23"/>
      <c r="AJB83" s="23"/>
      <c r="AJC83" s="23"/>
      <c r="AJD83" s="23"/>
      <c r="AJE83" s="23"/>
      <c r="AJF83" s="23"/>
      <c r="AJG83" s="23"/>
      <c r="AJH83" s="23"/>
      <c r="AJI83" s="23"/>
      <c r="AJJ83" s="23"/>
      <c r="AJK83" s="23"/>
      <c r="AJL83" s="23"/>
      <c r="AJM83" s="23"/>
      <c r="AJN83" s="23"/>
      <c r="AJO83" s="23"/>
      <c r="AJP83" s="23"/>
      <c r="AJQ83" s="23"/>
      <c r="AJR83" s="23"/>
      <c r="AJS83" s="23"/>
      <c r="AJT83" s="23"/>
      <c r="AJU83" s="23"/>
      <c r="AJV83" s="23"/>
      <c r="AJW83" s="23"/>
      <c r="AJX83" s="23"/>
      <c r="AJY83" s="23"/>
      <c r="AJZ83" s="23"/>
      <c r="AKA83" s="23"/>
      <c r="AKB83" s="23"/>
      <c r="AKC83" s="23"/>
      <c r="AKD83" s="23"/>
      <c r="AKE83" s="23"/>
      <c r="AKF83" s="23"/>
      <c r="AKG83" s="23"/>
      <c r="AKH83" s="23"/>
      <c r="AKI83" s="23"/>
      <c r="AKJ83" s="23"/>
      <c r="AKK83" s="23"/>
      <c r="AKL83" s="23"/>
      <c r="AKM83" s="23"/>
      <c r="AKN83" s="23"/>
      <c r="AKO83" s="23"/>
      <c r="AKP83" s="23"/>
      <c r="AKQ83" s="23"/>
      <c r="AKR83" s="23"/>
      <c r="AKS83" s="23"/>
      <c r="AKT83" s="23"/>
      <c r="AKU83" s="23"/>
      <c r="AKV83" s="23"/>
      <c r="AKW83" s="23"/>
      <c r="AKX83" s="23"/>
      <c r="AKY83" s="23"/>
      <c r="AKZ83" s="23"/>
      <c r="ALA83" s="23"/>
      <c r="ALB83" s="23"/>
      <c r="ALC83" s="23"/>
      <c r="ALD83" s="23"/>
      <c r="ALE83" s="23"/>
      <c r="ALF83" s="23"/>
      <c r="ALG83" s="23"/>
      <c r="ALH83" s="23"/>
      <c r="ALI83" s="23"/>
      <c r="ALJ83" s="23"/>
      <c r="ALK83" s="23"/>
      <c r="ALL83" s="23"/>
      <c r="ALM83" s="23"/>
      <c r="ALN83" s="23"/>
      <c r="ALO83" s="23"/>
      <c r="ALP83" s="23"/>
      <c r="ALQ83" s="23"/>
      <c r="ALR83" s="23"/>
      <c r="ALS83" s="23"/>
      <c r="ALT83" s="23"/>
      <c r="ALU83" s="23"/>
      <c r="ALV83" s="23"/>
      <c r="ALW83" s="23"/>
      <c r="ALX83" s="23"/>
      <c r="ALY83" s="23"/>
      <c r="ALZ83" s="23"/>
      <c r="AMA83" s="23"/>
      <c r="AMB83" s="23"/>
      <c r="AMC83" s="23"/>
      <c r="AMD83" s="23"/>
      <c r="AME83" s="23"/>
      <c r="AMF83" s="23"/>
      <c r="AMG83" s="23"/>
      <c r="AMH83" s="23"/>
      <c r="AMI83" s="23"/>
      <c r="AMJ83" s="23"/>
      <c r="AMK83" s="23"/>
    </row>
    <row r="84" spans="1:1025" s="24" customFormat="1" ht="23.25" customHeight="1">
      <c r="A84" s="257"/>
      <c r="B84" s="265"/>
      <c r="C84" s="258" t="s">
        <v>101</v>
      </c>
      <c r="D84" s="258"/>
      <c r="E84" s="371">
        <v>2</v>
      </c>
      <c r="F84" s="372"/>
      <c r="G84" s="294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  <c r="AMA84" s="23"/>
      <c r="AMB84" s="23"/>
      <c r="AMC84" s="23"/>
      <c r="AMD84" s="23"/>
      <c r="AME84" s="23"/>
      <c r="AMF84" s="23"/>
      <c r="AMG84" s="23"/>
      <c r="AMH84" s="23"/>
      <c r="AMI84" s="23"/>
      <c r="AMJ84" s="23"/>
      <c r="AMK84" s="23"/>
    </row>
    <row r="85" spans="1:1025" s="24" customFormat="1" ht="25.5" customHeight="1">
      <c r="A85" s="257"/>
      <c r="B85" s="265"/>
      <c r="C85" s="258" t="s">
        <v>102</v>
      </c>
      <c r="D85" s="258"/>
      <c r="E85" s="303">
        <v>30</v>
      </c>
      <c r="F85" s="304"/>
      <c r="G85" s="294"/>
      <c r="H85" s="25"/>
      <c r="I85" s="26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  <c r="TI85" s="23"/>
      <c r="TJ85" s="23"/>
      <c r="TK85" s="23"/>
      <c r="TL85" s="23"/>
      <c r="TM85" s="23"/>
      <c r="TN85" s="23"/>
      <c r="TO85" s="23"/>
      <c r="TP85" s="23"/>
      <c r="TQ85" s="23"/>
      <c r="TR85" s="23"/>
      <c r="TS85" s="23"/>
      <c r="TT85" s="23"/>
      <c r="TU85" s="23"/>
      <c r="TV85" s="23"/>
      <c r="TW85" s="23"/>
      <c r="TX85" s="23"/>
      <c r="TY85" s="23"/>
      <c r="TZ85" s="23"/>
      <c r="UA85" s="23"/>
      <c r="UB85" s="23"/>
      <c r="UC85" s="23"/>
      <c r="UD85" s="23"/>
      <c r="UE85" s="23"/>
      <c r="UF85" s="23"/>
      <c r="UG85" s="23"/>
      <c r="UH85" s="23"/>
      <c r="UI85" s="23"/>
      <c r="UJ85" s="23"/>
      <c r="UK85" s="23"/>
      <c r="UL85" s="23"/>
      <c r="UM85" s="23"/>
      <c r="UN85" s="23"/>
      <c r="UO85" s="23"/>
      <c r="UP85" s="23"/>
      <c r="UQ85" s="23"/>
      <c r="UR85" s="23"/>
      <c r="US85" s="23"/>
      <c r="UT85" s="23"/>
      <c r="UU85" s="23"/>
      <c r="UV85" s="23"/>
      <c r="UW85" s="23"/>
      <c r="UX85" s="23"/>
      <c r="UY85" s="23"/>
      <c r="UZ85" s="23"/>
      <c r="VA85" s="23"/>
      <c r="VB85" s="23"/>
      <c r="VC85" s="23"/>
      <c r="VD85" s="23"/>
      <c r="VE85" s="23"/>
      <c r="VF85" s="23"/>
      <c r="VG85" s="23"/>
      <c r="VH85" s="23"/>
      <c r="VI85" s="23"/>
      <c r="VJ85" s="23"/>
      <c r="VK85" s="23"/>
      <c r="VL85" s="23"/>
      <c r="VM85" s="23"/>
      <c r="VN85" s="23"/>
      <c r="VO85" s="23"/>
      <c r="VP85" s="23"/>
      <c r="VQ85" s="23"/>
      <c r="VR85" s="23"/>
      <c r="VS85" s="23"/>
      <c r="VT85" s="23"/>
      <c r="VU85" s="23"/>
      <c r="VV85" s="23"/>
      <c r="VW85" s="23"/>
      <c r="VX85" s="23"/>
      <c r="VY85" s="23"/>
      <c r="VZ85" s="23"/>
      <c r="WA85" s="23"/>
      <c r="WB85" s="23"/>
      <c r="WC85" s="23"/>
      <c r="WD85" s="23"/>
      <c r="WE85" s="23"/>
      <c r="WF85" s="23"/>
      <c r="WG85" s="23"/>
      <c r="WH85" s="23"/>
      <c r="WI85" s="23"/>
      <c r="WJ85" s="23"/>
      <c r="WK85" s="23"/>
      <c r="WL85" s="23"/>
      <c r="WM85" s="23"/>
      <c r="WN85" s="23"/>
      <c r="WO85" s="23"/>
      <c r="WP85" s="23"/>
      <c r="WQ85" s="23"/>
      <c r="WR85" s="23"/>
      <c r="WS85" s="23"/>
      <c r="WT85" s="23"/>
      <c r="WU85" s="23"/>
      <c r="WV85" s="23"/>
      <c r="WW85" s="23"/>
      <c r="WX85" s="23"/>
      <c r="WY85" s="23"/>
      <c r="WZ85" s="23"/>
      <c r="XA85" s="23"/>
      <c r="XB85" s="23"/>
      <c r="XC85" s="23"/>
      <c r="XD85" s="23"/>
      <c r="XE85" s="23"/>
      <c r="XF85" s="23"/>
      <c r="XG85" s="23"/>
      <c r="XH85" s="23"/>
      <c r="XI85" s="23"/>
      <c r="XJ85" s="23"/>
      <c r="XK85" s="23"/>
      <c r="XL85" s="23"/>
      <c r="XM85" s="23"/>
      <c r="XN85" s="23"/>
      <c r="XO85" s="23"/>
      <c r="XP85" s="23"/>
      <c r="XQ85" s="23"/>
      <c r="XR85" s="23"/>
      <c r="XS85" s="23"/>
      <c r="XT85" s="23"/>
      <c r="XU85" s="23"/>
      <c r="XV85" s="23"/>
      <c r="XW85" s="23"/>
      <c r="XX85" s="23"/>
      <c r="XY85" s="23"/>
      <c r="XZ85" s="23"/>
      <c r="YA85" s="23"/>
      <c r="YB85" s="23"/>
      <c r="YC85" s="23"/>
      <c r="YD85" s="23"/>
      <c r="YE85" s="23"/>
      <c r="YF85" s="23"/>
      <c r="YG85" s="23"/>
      <c r="YH85" s="23"/>
      <c r="YI85" s="23"/>
      <c r="YJ85" s="23"/>
      <c r="YK85" s="23"/>
      <c r="YL85" s="23"/>
      <c r="YM85" s="23"/>
      <c r="YN85" s="23"/>
      <c r="YO85" s="23"/>
      <c r="YP85" s="23"/>
      <c r="YQ85" s="23"/>
      <c r="YR85" s="23"/>
      <c r="YS85" s="23"/>
      <c r="YT85" s="23"/>
      <c r="YU85" s="23"/>
      <c r="YV85" s="23"/>
      <c r="YW85" s="23"/>
      <c r="YX85" s="23"/>
      <c r="YY85" s="23"/>
      <c r="YZ85" s="23"/>
      <c r="ZA85" s="23"/>
      <c r="ZB85" s="23"/>
      <c r="ZC85" s="23"/>
      <c r="ZD85" s="23"/>
      <c r="ZE85" s="23"/>
      <c r="ZF85" s="23"/>
      <c r="ZG85" s="23"/>
      <c r="ZH85" s="23"/>
      <c r="ZI85" s="23"/>
      <c r="ZJ85" s="23"/>
      <c r="ZK85" s="23"/>
      <c r="ZL85" s="23"/>
      <c r="ZM85" s="23"/>
      <c r="ZN85" s="23"/>
      <c r="ZO85" s="23"/>
      <c r="ZP85" s="23"/>
      <c r="ZQ85" s="23"/>
      <c r="ZR85" s="23"/>
      <c r="ZS85" s="23"/>
      <c r="ZT85" s="23"/>
      <c r="ZU85" s="23"/>
      <c r="ZV85" s="23"/>
      <c r="ZW85" s="23"/>
      <c r="ZX85" s="23"/>
      <c r="ZY85" s="23"/>
      <c r="ZZ85" s="23"/>
      <c r="AAA85" s="23"/>
      <c r="AAB85" s="23"/>
      <c r="AAC85" s="23"/>
      <c r="AAD85" s="23"/>
      <c r="AAE85" s="23"/>
      <c r="AAF85" s="23"/>
      <c r="AAG85" s="23"/>
      <c r="AAH85" s="23"/>
      <c r="AAI85" s="23"/>
      <c r="AAJ85" s="23"/>
      <c r="AAK85" s="23"/>
      <c r="AAL85" s="23"/>
      <c r="AAM85" s="23"/>
      <c r="AAN85" s="23"/>
      <c r="AAO85" s="23"/>
      <c r="AAP85" s="23"/>
      <c r="AAQ85" s="23"/>
      <c r="AAR85" s="23"/>
      <c r="AAS85" s="23"/>
      <c r="AAT85" s="23"/>
      <c r="AAU85" s="23"/>
      <c r="AAV85" s="23"/>
      <c r="AAW85" s="23"/>
      <c r="AAX85" s="23"/>
      <c r="AAY85" s="23"/>
      <c r="AAZ85" s="23"/>
      <c r="ABA85" s="23"/>
      <c r="ABB85" s="23"/>
      <c r="ABC85" s="23"/>
      <c r="ABD85" s="23"/>
      <c r="ABE85" s="23"/>
      <c r="ABF85" s="23"/>
      <c r="ABG85" s="23"/>
      <c r="ABH85" s="23"/>
      <c r="ABI85" s="23"/>
      <c r="ABJ85" s="23"/>
      <c r="ABK85" s="23"/>
      <c r="ABL85" s="23"/>
      <c r="ABM85" s="23"/>
      <c r="ABN85" s="23"/>
      <c r="ABO85" s="23"/>
      <c r="ABP85" s="23"/>
      <c r="ABQ85" s="23"/>
      <c r="ABR85" s="23"/>
      <c r="ABS85" s="23"/>
      <c r="ABT85" s="23"/>
      <c r="ABU85" s="23"/>
      <c r="ABV85" s="23"/>
      <c r="ABW85" s="23"/>
      <c r="ABX85" s="23"/>
      <c r="ABY85" s="23"/>
      <c r="ABZ85" s="23"/>
      <c r="ACA85" s="23"/>
      <c r="ACB85" s="23"/>
      <c r="ACC85" s="23"/>
      <c r="ACD85" s="23"/>
      <c r="ACE85" s="23"/>
      <c r="ACF85" s="23"/>
      <c r="ACG85" s="23"/>
      <c r="ACH85" s="23"/>
      <c r="ACI85" s="23"/>
      <c r="ACJ85" s="23"/>
      <c r="ACK85" s="23"/>
      <c r="ACL85" s="23"/>
      <c r="ACM85" s="23"/>
      <c r="ACN85" s="23"/>
      <c r="ACO85" s="23"/>
      <c r="ACP85" s="23"/>
      <c r="ACQ85" s="23"/>
      <c r="ACR85" s="23"/>
      <c r="ACS85" s="23"/>
      <c r="ACT85" s="23"/>
      <c r="ACU85" s="23"/>
      <c r="ACV85" s="23"/>
      <c r="ACW85" s="23"/>
      <c r="ACX85" s="23"/>
      <c r="ACY85" s="23"/>
      <c r="ACZ85" s="23"/>
      <c r="ADA85" s="23"/>
      <c r="ADB85" s="23"/>
      <c r="ADC85" s="23"/>
      <c r="ADD85" s="23"/>
      <c r="ADE85" s="23"/>
      <c r="ADF85" s="23"/>
      <c r="ADG85" s="23"/>
      <c r="ADH85" s="23"/>
      <c r="ADI85" s="23"/>
      <c r="ADJ85" s="23"/>
      <c r="ADK85" s="23"/>
      <c r="ADL85" s="23"/>
      <c r="ADM85" s="23"/>
      <c r="ADN85" s="23"/>
      <c r="ADO85" s="23"/>
      <c r="ADP85" s="23"/>
      <c r="ADQ85" s="23"/>
      <c r="ADR85" s="23"/>
      <c r="ADS85" s="23"/>
      <c r="ADT85" s="23"/>
      <c r="ADU85" s="23"/>
      <c r="ADV85" s="23"/>
      <c r="ADW85" s="23"/>
      <c r="ADX85" s="23"/>
      <c r="ADY85" s="23"/>
      <c r="ADZ85" s="23"/>
      <c r="AEA85" s="23"/>
      <c r="AEB85" s="23"/>
      <c r="AEC85" s="23"/>
      <c r="AED85" s="23"/>
      <c r="AEE85" s="23"/>
      <c r="AEF85" s="23"/>
      <c r="AEG85" s="23"/>
      <c r="AEH85" s="23"/>
      <c r="AEI85" s="23"/>
      <c r="AEJ85" s="23"/>
      <c r="AEK85" s="23"/>
      <c r="AEL85" s="23"/>
      <c r="AEM85" s="23"/>
      <c r="AEN85" s="23"/>
      <c r="AEO85" s="23"/>
      <c r="AEP85" s="23"/>
      <c r="AEQ85" s="23"/>
      <c r="AER85" s="23"/>
      <c r="AES85" s="23"/>
      <c r="AET85" s="23"/>
      <c r="AEU85" s="23"/>
      <c r="AEV85" s="23"/>
      <c r="AEW85" s="23"/>
      <c r="AEX85" s="23"/>
      <c r="AEY85" s="23"/>
      <c r="AEZ85" s="23"/>
      <c r="AFA85" s="23"/>
      <c r="AFB85" s="23"/>
      <c r="AFC85" s="23"/>
      <c r="AFD85" s="23"/>
      <c r="AFE85" s="23"/>
      <c r="AFF85" s="23"/>
      <c r="AFG85" s="23"/>
      <c r="AFH85" s="23"/>
      <c r="AFI85" s="23"/>
      <c r="AFJ85" s="23"/>
      <c r="AFK85" s="23"/>
      <c r="AFL85" s="23"/>
      <c r="AFM85" s="23"/>
      <c r="AFN85" s="23"/>
      <c r="AFO85" s="23"/>
      <c r="AFP85" s="23"/>
      <c r="AFQ85" s="23"/>
      <c r="AFR85" s="23"/>
      <c r="AFS85" s="23"/>
      <c r="AFT85" s="23"/>
      <c r="AFU85" s="23"/>
      <c r="AFV85" s="23"/>
      <c r="AFW85" s="23"/>
      <c r="AFX85" s="23"/>
      <c r="AFY85" s="23"/>
      <c r="AFZ85" s="23"/>
      <c r="AGA85" s="23"/>
      <c r="AGB85" s="23"/>
      <c r="AGC85" s="23"/>
      <c r="AGD85" s="23"/>
      <c r="AGE85" s="23"/>
      <c r="AGF85" s="23"/>
      <c r="AGG85" s="23"/>
      <c r="AGH85" s="23"/>
      <c r="AGI85" s="23"/>
      <c r="AGJ85" s="23"/>
      <c r="AGK85" s="23"/>
      <c r="AGL85" s="23"/>
      <c r="AGM85" s="23"/>
      <c r="AGN85" s="23"/>
      <c r="AGO85" s="23"/>
      <c r="AGP85" s="23"/>
      <c r="AGQ85" s="23"/>
      <c r="AGR85" s="23"/>
      <c r="AGS85" s="23"/>
      <c r="AGT85" s="23"/>
      <c r="AGU85" s="23"/>
      <c r="AGV85" s="23"/>
      <c r="AGW85" s="23"/>
      <c r="AGX85" s="23"/>
      <c r="AGY85" s="23"/>
      <c r="AGZ85" s="23"/>
      <c r="AHA85" s="23"/>
      <c r="AHB85" s="23"/>
      <c r="AHC85" s="23"/>
      <c r="AHD85" s="23"/>
      <c r="AHE85" s="23"/>
      <c r="AHF85" s="23"/>
      <c r="AHG85" s="23"/>
      <c r="AHH85" s="23"/>
      <c r="AHI85" s="23"/>
      <c r="AHJ85" s="23"/>
      <c r="AHK85" s="23"/>
      <c r="AHL85" s="23"/>
      <c r="AHM85" s="23"/>
      <c r="AHN85" s="23"/>
      <c r="AHO85" s="23"/>
      <c r="AHP85" s="23"/>
      <c r="AHQ85" s="23"/>
      <c r="AHR85" s="23"/>
      <c r="AHS85" s="23"/>
      <c r="AHT85" s="23"/>
      <c r="AHU85" s="23"/>
      <c r="AHV85" s="23"/>
      <c r="AHW85" s="23"/>
      <c r="AHX85" s="23"/>
      <c r="AHY85" s="23"/>
      <c r="AHZ85" s="23"/>
      <c r="AIA85" s="23"/>
      <c r="AIB85" s="23"/>
      <c r="AIC85" s="23"/>
      <c r="AID85" s="23"/>
      <c r="AIE85" s="23"/>
      <c r="AIF85" s="23"/>
      <c r="AIG85" s="23"/>
      <c r="AIH85" s="23"/>
      <c r="AII85" s="23"/>
      <c r="AIJ85" s="23"/>
      <c r="AIK85" s="23"/>
      <c r="AIL85" s="23"/>
      <c r="AIM85" s="23"/>
      <c r="AIN85" s="23"/>
      <c r="AIO85" s="23"/>
      <c r="AIP85" s="23"/>
      <c r="AIQ85" s="23"/>
      <c r="AIR85" s="23"/>
      <c r="AIS85" s="23"/>
      <c r="AIT85" s="23"/>
      <c r="AIU85" s="23"/>
      <c r="AIV85" s="23"/>
      <c r="AIW85" s="23"/>
      <c r="AIX85" s="23"/>
      <c r="AIY85" s="23"/>
      <c r="AIZ85" s="23"/>
      <c r="AJA85" s="23"/>
      <c r="AJB85" s="23"/>
      <c r="AJC85" s="23"/>
      <c r="AJD85" s="23"/>
      <c r="AJE85" s="23"/>
      <c r="AJF85" s="23"/>
      <c r="AJG85" s="23"/>
      <c r="AJH85" s="23"/>
      <c r="AJI85" s="23"/>
      <c r="AJJ85" s="23"/>
      <c r="AJK85" s="23"/>
      <c r="AJL85" s="23"/>
      <c r="AJM85" s="23"/>
      <c r="AJN85" s="23"/>
      <c r="AJO85" s="23"/>
      <c r="AJP85" s="23"/>
      <c r="AJQ85" s="23"/>
      <c r="AJR85" s="23"/>
      <c r="AJS85" s="23"/>
      <c r="AJT85" s="23"/>
      <c r="AJU85" s="23"/>
      <c r="AJV85" s="23"/>
      <c r="AJW85" s="23"/>
      <c r="AJX85" s="23"/>
      <c r="AJY85" s="23"/>
      <c r="AJZ85" s="23"/>
      <c r="AKA85" s="23"/>
      <c r="AKB85" s="23"/>
      <c r="AKC85" s="23"/>
      <c r="AKD85" s="23"/>
      <c r="AKE85" s="23"/>
      <c r="AKF85" s="23"/>
      <c r="AKG85" s="23"/>
      <c r="AKH85" s="23"/>
      <c r="AKI85" s="23"/>
      <c r="AKJ85" s="23"/>
      <c r="AKK85" s="23"/>
      <c r="AKL85" s="23"/>
      <c r="AKM85" s="23"/>
      <c r="AKN85" s="23"/>
      <c r="AKO85" s="23"/>
      <c r="AKP85" s="23"/>
      <c r="AKQ85" s="23"/>
      <c r="AKR85" s="23"/>
      <c r="AKS85" s="23"/>
      <c r="AKT85" s="23"/>
      <c r="AKU85" s="23"/>
      <c r="AKV85" s="23"/>
      <c r="AKW85" s="23"/>
      <c r="AKX85" s="23"/>
      <c r="AKY85" s="23"/>
      <c r="AKZ85" s="23"/>
      <c r="ALA85" s="23"/>
      <c r="ALB85" s="23"/>
      <c r="ALC85" s="23"/>
      <c r="ALD85" s="23"/>
      <c r="ALE85" s="23"/>
      <c r="ALF85" s="23"/>
      <c r="ALG85" s="23"/>
      <c r="ALH85" s="23"/>
      <c r="ALI85" s="23"/>
      <c r="ALJ85" s="23"/>
      <c r="ALK85" s="23"/>
      <c r="ALL85" s="23"/>
      <c r="ALM85" s="23"/>
      <c r="ALN85" s="23"/>
      <c r="ALO85" s="23"/>
      <c r="ALP85" s="23"/>
      <c r="ALQ85" s="23"/>
      <c r="ALR85" s="23"/>
      <c r="ALS85" s="23"/>
      <c r="ALT85" s="23"/>
      <c r="ALU85" s="23"/>
      <c r="ALV85" s="23"/>
      <c r="ALW85" s="23"/>
      <c r="ALX85" s="23"/>
      <c r="ALY85" s="23"/>
      <c r="ALZ85" s="23"/>
      <c r="AMA85" s="23"/>
      <c r="AMB85" s="23"/>
      <c r="AMC85" s="23"/>
      <c r="AMD85" s="23"/>
      <c r="AME85" s="23"/>
      <c r="AMF85" s="23"/>
      <c r="AMG85" s="23"/>
      <c r="AMH85" s="23"/>
      <c r="AMI85" s="23"/>
      <c r="AMJ85" s="23"/>
      <c r="AMK85" s="23"/>
    </row>
    <row r="86" spans="1:1025" s="24" customFormat="1" ht="38.25" customHeight="1">
      <c r="A86" s="257"/>
      <c r="B86" s="265"/>
      <c r="C86" s="258" t="s">
        <v>104</v>
      </c>
      <c r="D86" s="258"/>
      <c r="E86" s="361">
        <v>0.06</v>
      </c>
      <c r="F86" s="362"/>
      <c r="G86" s="294"/>
      <c r="I86" s="26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  <c r="TI86" s="23"/>
      <c r="TJ86" s="23"/>
      <c r="TK86" s="23"/>
      <c r="TL86" s="23"/>
      <c r="TM86" s="23"/>
      <c r="TN86" s="23"/>
      <c r="TO86" s="23"/>
      <c r="TP86" s="23"/>
      <c r="TQ86" s="23"/>
      <c r="TR86" s="23"/>
      <c r="TS86" s="23"/>
      <c r="TT86" s="23"/>
      <c r="TU86" s="23"/>
      <c r="TV86" s="23"/>
      <c r="TW86" s="23"/>
      <c r="TX86" s="23"/>
      <c r="TY86" s="23"/>
      <c r="TZ86" s="23"/>
      <c r="UA86" s="23"/>
      <c r="UB86" s="23"/>
      <c r="UC86" s="23"/>
      <c r="UD86" s="23"/>
      <c r="UE86" s="23"/>
      <c r="UF86" s="23"/>
      <c r="UG86" s="23"/>
      <c r="UH86" s="23"/>
      <c r="UI86" s="23"/>
      <c r="UJ86" s="23"/>
      <c r="UK86" s="23"/>
      <c r="UL86" s="23"/>
      <c r="UM86" s="23"/>
      <c r="UN86" s="23"/>
      <c r="UO86" s="23"/>
      <c r="UP86" s="23"/>
      <c r="UQ86" s="23"/>
      <c r="UR86" s="23"/>
      <c r="US86" s="23"/>
      <c r="UT86" s="23"/>
      <c r="UU86" s="23"/>
      <c r="UV86" s="23"/>
      <c r="UW86" s="23"/>
      <c r="UX86" s="23"/>
      <c r="UY86" s="23"/>
      <c r="UZ86" s="23"/>
      <c r="VA86" s="23"/>
      <c r="VB86" s="23"/>
      <c r="VC86" s="23"/>
      <c r="VD86" s="23"/>
      <c r="VE86" s="23"/>
      <c r="VF86" s="23"/>
      <c r="VG86" s="23"/>
      <c r="VH86" s="23"/>
      <c r="VI86" s="23"/>
      <c r="VJ86" s="23"/>
      <c r="VK86" s="23"/>
      <c r="VL86" s="23"/>
      <c r="VM86" s="23"/>
      <c r="VN86" s="23"/>
      <c r="VO86" s="23"/>
      <c r="VP86" s="23"/>
      <c r="VQ86" s="23"/>
      <c r="VR86" s="23"/>
      <c r="VS86" s="23"/>
      <c r="VT86" s="23"/>
      <c r="VU86" s="23"/>
      <c r="VV86" s="23"/>
      <c r="VW86" s="23"/>
      <c r="VX86" s="23"/>
      <c r="VY86" s="23"/>
      <c r="VZ86" s="23"/>
      <c r="WA86" s="23"/>
      <c r="WB86" s="23"/>
      <c r="WC86" s="23"/>
      <c r="WD86" s="23"/>
      <c r="WE86" s="23"/>
      <c r="WF86" s="23"/>
      <c r="WG86" s="23"/>
      <c r="WH86" s="23"/>
      <c r="WI86" s="23"/>
      <c r="WJ86" s="23"/>
      <c r="WK86" s="23"/>
      <c r="WL86" s="23"/>
      <c r="WM86" s="23"/>
      <c r="WN86" s="23"/>
      <c r="WO86" s="23"/>
      <c r="WP86" s="23"/>
      <c r="WQ86" s="23"/>
      <c r="WR86" s="23"/>
      <c r="WS86" s="23"/>
      <c r="WT86" s="23"/>
      <c r="WU86" s="23"/>
      <c r="WV86" s="23"/>
      <c r="WW86" s="23"/>
      <c r="WX86" s="23"/>
      <c r="WY86" s="23"/>
      <c r="WZ86" s="23"/>
      <c r="XA86" s="23"/>
      <c r="XB86" s="23"/>
      <c r="XC86" s="23"/>
      <c r="XD86" s="23"/>
      <c r="XE86" s="23"/>
      <c r="XF86" s="23"/>
      <c r="XG86" s="23"/>
      <c r="XH86" s="23"/>
      <c r="XI86" s="23"/>
      <c r="XJ86" s="23"/>
      <c r="XK86" s="23"/>
      <c r="XL86" s="23"/>
      <c r="XM86" s="23"/>
      <c r="XN86" s="23"/>
      <c r="XO86" s="23"/>
      <c r="XP86" s="23"/>
      <c r="XQ86" s="23"/>
      <c r="XR86" s="23"/>
      <c r="XS86" s="23"/>
      <c r="XT86" s="23"/>
      <c r="XU86" s="23"/>
      <c r="XV86" s="23"/>
      <c r="XW86" s="23"/>
      <c r="XX86" s="23"/>
      <c r="XY86" s="23"/>
      <c r="XZ86" s="23"/>
      <c r="YA86" s="23"/>
      <c r="YB86" s="23"/>
      <c r="YC86" s="23"/>
      <c r="YD86" s="23"/>
      <c r="YE86" s="23"/>
      <c r="YF86" s="23"/>
      <c r="YG86" s="23"/>
      <c r="YH86" s="23"/>
      <c r="YI86" s="23"/>
      <c r="YJ86" s="23"/>
      <c r="YK86" s="23"/>
      <c r="YL86" s="23"/>
      <c r="YM86" s="23"/>
      <c r="YN86" s="23"/>
      <c r="YO86" s="23"/>
      <c r="YP86" s="23"/>
      <c r="YQ86" s="23"/>
      <c r="YR86" s="23"/>
      <c r="YS86" s="23"/>
      <c r="YT86" s="23"/>
      <c r="YU86" s="23"/>
      <c r="YV86" s="23"/>
      <c r="YW86" s="23"/>
      <c r="YX86" s="23"/>
      <c r="YY86" s="23"/>
      <c r="YZ86" s="23"/>
      <c r="ZA86" s="23"/>
      <c r="ZB86" s="23"/>
      <c r="ZC86" s="23"/>
      <c r="ZD86" s="23"/>
      <c r="ZE86" s="23"/>
      <c r="ZF86" s="23"/>
      <c r="ZG86" s="23"/>
      <c r="ZH86" s="23"/>
      <c r="ZI86" s="23"/>
      <c r="ZJ86" s="23"/>
      <c r="ZK86" s="23"/>
      <c r="ZL86" s="23"/>
      <c r="ZM86" s="23"/>
      <c r="ZN86" s="23"/>
      <c r="ZO86" s="23"/>
      <c r="ZP86" s="23"/>
      <c r="ZQ86" s="23"/>
      <c r="ZR86" s="23"/>
      <c r="ZS86" s="23"/>
      <c r="ZT86" s="23"/>
      <c r="ZU86" s="23"/>
      <c r="ZV86" s="23"/>
      <c r="ZW86" s="23"/>
      <c r="ZX86" s="23"/>
      <c r="ZY86" s="23"/>
      <c r="ZZ86" s="23"/>
      <c r="AAA86" s="23"/>
      <c r="AAB86" s="23"/>
      <c r="AAC86" s="23"/>
      <c r="AAD86" s="23"/>
      <c r="AAE86" s="23"/>
      <c r="AAF86" s="23"/>
      <c r="AAG86" s="23"/>
      <c r="AAH86" s="23"/>
      <c r="AAI86" s="23"/>
      <c r="AAJ86" s="23"/>
      <c r="AAK86" s="23"/>
      <c r="AAL86" s="23"/>
      <c r="AAM86" s="23"/>
      <c r="AAN86" s="23"/>
      <c r="AAO86" s="23"/>
      <c r="AAP86" s="23"/>
      <c r="AAQ86" s="23"/>
      <c r="AAR86" s="23"/>
      <c r="AAS86" s="23"/>
      <c r="AAT86" s="23"/>
      <c r="AAU86" s="23"/>
      <c r="AAV86" s="23"/>
      <c r="AAW86" s="23"/>
      <c r="AAX86" s="23"/>
      <c r="AAY86" s="23"/>
      <c r="AAZ86" s="23"/>
      <c r="ABA86" s="23"/>
      <c r="ABB86" s="23"/>
      <c r="ABC86" s="23"/>
      <c r="ABD86" s="23"/>
      <c r="ABE86" s="23"/>
      <c r="ABF86" s="23"/>
      <c r="ABG86" s="23"/>
      <c r="ABH86" s="23"/>
      <c r="ABI86" s="23"/>
      <c r="ABJ86" s="23"/>
      <c r="ABK86" s="23"/>
      <c r="ABL86" s="23"/>
      <c r="ABM86" s="23"/>
      <c r="ABN86" s="23"/>
      <c r="ABO86" s="23"/>
      <c r="ABP86" s="23"/>
      <c r="ABQ86" s="23"/>
      <c r="ABR86" s="23"/>
      <c r="ABS86" s="23"/>
      <c r="ABT86" s="23"/>
      <c r="ABU86" s="23"/>
      <c r="ABV86" s="23"/>
      <c r="ABW86" s="23"/>
      <c r="ABX86" s="23"/>
      <c r="ABY86" s="23"/>
      <c r="ABZ86" s="23"/>
      <c r="ACA86" s="23"/>
      <c r="ACB86" s="23"/>
      <c r="ACC86" s="23"/>
      <c r="ACD86" s="23"/>
      <c r="ACE86" s="23"/>
      <c r="ACF86" s="23"/>
      <c r="ACG86" s="23"/>
      <c r="ACH86" s="23"/>
      <c r="ACI86" s="23"/>
      <c r="ACJ86" s="23"/>
      <c r="ACK86" s="23"/>
      <c r="ACL86" s="23"/>
      <c r="ACM86" s="23"/>
      <c r="ACN86" s="23"/>
      <c r="ACO86" s="23"/>
      <c r="ACP86" s="23"/>
      <c r="ACQ86" s="23"/>
      <c r="ACR86" s="23"/>
      <c r="ACS86" s="23"/>
      <c r="ACT86" s="23"/>
      <c r="ACU86" s="23"/>
      <c r="ACV86" s="23"/>
      <c r="ACW86" s="23"/>
      <c r="ACX86" s="23"/>
      <c r="ACY86" s="23"/>
      <c r="ACZ86" s="23"/>
      <c r="ADA86" s="23"/>
      <c r="ADB86" s="23"/>
      <c r="ADC86" s="23"/>
      <c r="ADD86" s="23"/>
      <c r="ADE86" s="23"/>
      <c r="ADF86" s="23"/>
      <c r="ADG86" s="23"/>
      <c r="ADH86" s="23"/>
      <c r="ADI86" s="23"/>
      <c r="ADJ86" s="23"/>
      <c r="ADK86" s="23"/>
      <c r="ADL86" s="23"/>
      <c r="ADM86" s="23"/>
      <c r="ADN86" s="23"/>
      <c r="ADO86" s="23"/>
      <c r="ADP86" s="23"/>
      <c r="ADQ86" s="23"/>
      <c r="ADR86" s="23"/>
      <c r="ADS86" s="23"/>
      <c r="ADT86" s="23"/>
      <c r="ADU86" s="23"/>
      <c r="ADV86" s="23"/>
      <c r="ADW86" s="23"/>
      <c r="ADX86" s="23"/>
      <c r="ADY86" s="23"/>
      <c r="ADZ86" s="23"/>
      <c r="AEA86" s="23"/>
      <c r="AEB86" s="23"/>
      <c r="AEC86" s="23"/>
      <c r="AED86" s="23"/>
      <c r="AEE86" s="23"/>
      <c r="AEF86" s="23"/>
      <c r="AEG86" s="23"/>
      <c r="AEH86" s="23"/>
      <c r="AEI86" s="23"/>
      <c r="AEJ86" s="23"/>
      <c r="AEK86" s="23"/>
      <c r="AEL86" s="23"/>
      <c r="AEM86" s="23"/>
      <c r="AEN86" s="23"/>
      <c r="AEO86" s="23"/>
      <c r="AEP86" s="23"/>
      <c r="AEQ86" s="23"/>
      <c r="AER86" s="23"/>
      <c r="AES86" s="23"/>
      <c r="AET86" s="23"/>
      <c r="AEU86" s="23"/>
      <c r="AEV86" s="23"/>
      <c r="AEW86" s="23"/>
      <c r="AEX86" s="23"/>
      <c r="AEY86" s="23"/>
      <c r="AEZ86" s="23"/>
      <c r="AFA86" s="23"/>
      <c r="AFB86" s="23"/>
      <c r="AFC86" s="23"/>
      <c r="AFD86" s="23"/>
      <c r="AFE86" s="23"/>
      <c r="AFF86" s="23"/>
      <c r="AFG86" s="23"/>
      <c r="AFH86" s="23"/>
      <c r="AFI86" s="23"/>
      <c r="AFJ86" s="23"/>
      <c r="AFK86" s="23"/>
      <c r="AFL86" s="23"/>
      <c r="AFM86" s="23"/>
      <c r="AFN86" s="23"/>
      <c r="AFO86" s="23"/>
      <c r="AFP86" s="23"/>
      <c r="AFQ86" s="23"/>
      <c r="AFR86" s="23"/>
      <c r="AFS86" s="23"/>
      <c r="AFT86" s="23"/>
      <c r="AFU86" s="23"/>
      <c r="AFV86" s="23"/>
      <c r="AFW86" s="23"/>
      <c r="AFX86" s="23"/>
      <c r="AFY86" s="23"/>
      <c r="AFZ86" s="23"/>
      <c r="AGA86" s="23"/>
      <c r="AGB86" s="23"/>
      <c r="AGC86" s="23"/>
      <c r="AGD86" s="23"/>
      <c r="AGE86" s="23"/>
      <c r="AGF86" s="23"/>
      <c r="AGG86" s="23"/>
      <c r="AGH86" s="23"/>
      <c r="AGI86" s="23"/>
      <c r="AGJ86" s="23"/>
      <c r="AGK86" s="23"/>
      <c r="AGL86" s="23"/>
      <c r="AGM86" s="23"/>
      <c r="AGN86" s="23"/>
      <c r="AGO86" s="23"/>
      <c r="AGP86" s="23"/>
      <c r="AGQ86" s="23"/>
      <c r="AGR86" s="23"/>
      <c r="AGS86" s="23"/>
      <c r="AGT86" s="23"/>
      <c r="AGU86" s="23"/>
      <c r="AGV86" s="23"/>
      <c r="AGW86" s="23"/>
      <c r="AGX86" s="23"/>
      <c r="AGY86" s="23"/>
      <c r="AGZ86" s="23"/>
      <c r="AHA86" s="23"/>
      <c r="AHB86" s="23"/>
      <c r="AHC86" s="23"/>
      <c r="AHD86" s="23"/>
      <c r="AHE86" s="23"/>
      <c r="AHF86" s="23"/>
      <c r="AHG86" s="23"/>
      <c r="AHH86" s="23"/>
      <c r="AHI86" s="23"/>
      <c r="AHJ86" s="23"/>
      <c r="AHK86" s="23"/>
      <c r="AHL86" s="23"/>
      <c r="AHM86" s="23"/>
      <c r="AHN86" s="23"/>
      <c r="AHO86" s="23"/>
      <c r="AHP86" s="23"/>
      <c r="AHQ86" s="23"/>
      <c r="AHR86" s="23"/>
      <c r="AHS86" s="23"/>
      <c r="AHT86" s="23"/>
      <c r="AHU86" s="23"/>
      <c r="AHV86" s="23"/>
      <c r="AHW86" s="23"/>
      <c r="AHX86" s="23"/>
      <c r="AHY86" s="23"/>
      <c r="AHZ86" s="23"/>
      <c r="AIA86" s="23"/>
      <c r="AIB86" s="23"/>
      <c r="AIC86" s="23"/>
      <c r="AID86" s="23"/>
      <c r="AIE86" s="23"/>
      <c r="AIF86" s="23"/>
      <c r="AIG86" s="23"/>
      <c r="AIH86" s="23"/>
      <c r="AII86" s="23"/>
      <c r="AIJ86" s="23"/>
      <c r="AIK86" s="23"/>
      <c r="AIL86" s="23"/>
      <c r="AIM86" s="23"/>
      <c r="AIN86" s="23"/>
      <c r="AIO86" s="23"/>
      <c r="AIP86" s="23"/>
      <c r="AIQ86" s="23"/>
      <c r="AIR86" s="23"/>
      <c r="AIS86" s="23"/>
      <c r="AIT86" s="23"/>
      <c r="AIU86" s="23"/>
      <c r="AIV86" s="23"/>
      <c r="AIW86" s="23"/>
      <c r="AIX86" s="23"/>
      <c r="AIY86" s="23"/>
      <c r="AIZ86" s="23"/>
      <c r="AJA86" s="23"/>
      <c r="AJB86" s="23"/>
      <c r="AJC86" s="23"/>
      <c r="AJD86" s="23"/>
      <c r="AJE86" s="23"/>
      <c r="AJF86" s="23"/>
      <c r="AJG86" s="23"/>
      <c r="AJH86" s="23"/>
      <c r="AJI86" s="23"/>
      <c r="AJJ86" s="23"/>
      <c r="AJK86" s="23"/>
      <c r="AJL86" s="23"/>
      <c r="AJM86" s="23"/>
      <c r="AJN86" s="23"/>
      <c r="AJO86" s="23"/>
      <c r="AJP86" s="23"/>
      <c r="AJQ86" s="23"/>
      <c r="AJR86" s="23"/>
      <c r="AJS86" s="23"/>
      <c r="AJT86" s="23"/>
      <c r="AJU86" s="23"/>
      <c r="AJV86" s="23"/>
      <c r="AJW86" s="23"/>
      <c r="AJX86" s="23"/>
      <c r="AJY86" s="23"/>
      <c r="AJZ86" s="23"/>
      <c r="AKA86" s="23"/>
      <c r="AKB86" s="23"/>
      <c r="AKC86" s="23"/>
      <c r="AKD86" s="23"/>
      <c r="AKE86" s="23"/>
      <c r="AKF86" s="23"/>
      <c r="AKG86" s="23"/>
      <c r="AKH86" s="23"/>
      <c r="AKI86" s="23"/>
      <c r="AKJ86" s="23"/>
      <c r="AKK86" s="23"/>
      <c r="AKL86" s="23"/>
      <c r="AKM86" s="23"/>
      <c r="AKN86" s="23"/>
      <c r="AKO86" s="23"/>
      <c r="AKP86" s="23"/>
      <c r="AKQ86" s="23"/>
      <c r="AKR86" s="23"/>
      <c r="AKS86" s="23"/>
      <c r="AKT86" s="23"/>
      <c r="AKU86" s="23"/>
      <c r="AKV86" s="23"/>
      <c r="AKW86" s="23"/>
      <c r="AKX86" s="23"/>
      <c r="AKY86" s="23"/>
      <c r="AKZ86" s="23"/>
      <c r="ALA86" s="23"/>
      <c r="ALB86" s="23"/>
      <c r="ALC86" s="23"/>
      <c r="ALD86" s="23"/>
      <c r="ALE86" s="23"/>
      <c r="ALF86" s="23"/>
      <c r="ALG86" s="23"/>
      <c r="ALH86" s="23"/>
      <c r="ALI86" s="23"/>
      <c r="ALJ86" s="23"/>
      <c r="ALK86" s="23"/>
      <c r="ALL86" s="23"/>
      <c r="ALM86" s="23"/>
      <c r="ALN86" s="23"/>
      <c r="ALO86" s="23"/>
      <c r="ALP86" s="23"/>
      <c r="ALQ86" s="23"/>
      <c r="ALR86" s="23"/>
      <c r="ALS86" s="23"/>
      <c r="ALT86" s="23"/>
      <c r="ALU86" s="23"/>
      <c r="ALV86" s="23"/>
      <c r="ALW86" s="23"/>
      <c r="ALX86" s="23"/>
      <c r="ALY86" s="23"/>
      <c r="ALZ86" s="23"/>
      <c r="AMA86" s="23"/>
      <c r="AMB86" s="23"/>
      <c r="AMC86" s="23"/>
      <c r="AMD86" s="23"/>
      <c r="AME86" s="23"/>
      <c r="AMF86" s="23"/>
      <c r="AMG86" s="23"/>
      <c r="AMH86" s="23"/>
      <c r="AMI86" s="23"/>
      <c r="AMJ86" s="23"/>
      <c r="AMK86" s="23"/>
    </row>
    <row r="87" spans="1:1025" s="24" customFormat="1" ht="30.75" customHeight="1">
      <c r="A87" s="257" t="s">
        <v>10</v>
      </c>
      <c r="B87" s="265" t="s">
        <v>315</v>
      </c>
      <c r="C87" s="258" t="s">
        <v>103</v>
      </c>
      <c r="D87" s="258"/>
      <c r="E87" s="311">
        <v>20</v>
      </c>
      <c r="F87" s="312"/>
      <c r="G87" s="294">
        <f>ROUND((E87*E88)-((E87*E88)*E89),2)</f>
        <v>480</v>
      </c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  <c r="TI87" s="23"/>
      <c r="TJ87" s="23"/>
      <c r="TK87" s="23"/>
      <c r="TL87" s="23"/>
      <c r="TM87" s="23"/>
      <c r="TN87" s="23"/>
      <c r="TO87" s="23"/>
      <c r="TP87" s="23"/>
      <c r="TQ87" s="23"/>
      <c r="TR87" s="23"/>
      <c r="TS87" s="23"/>
      <c r="TT87" s="23"/>
      <c r="TU87" s="23"/>
      <c r="TV87" s="23"/>
      <c r="TW87" s="23"/>
      <c r="TX87" s="23"/>
      <c r="TY87" s="23"/>
      <c r="TZ87" s="23"/>
      <c r="UA87" s="23"/>
      <c r="UB87" s="23"/>
      <c r="UC87" s="23"/>
      <c r="UD87" s="23"/>
      <c r="UE87" s="23"/>
      <c r="UF87" s="23"/>
      <c r="UG87" s="23"/>
      <c r="UH87" s="23"/>
      <c r="UI87" s="23"/>
      <c r="UJ87" s="23"/>
      <c r="UK87" s="23"/>
      <c r="UL87" s="23"/>
      <c r="UM87" s="23"/>
      <c r="UN87" s="23"/>
      <c r="UO87" s="23"/>
      <c r="UP87" s="23"/>
      <c r="UQ87" s="23"/>
      <c r="UR87" s="23"/>
      <c r="US87" s="23"/>
      <c r="UT87" s="23"/>
      <c r="UU87" s="23"/>
      <c r="UV87" s="23"/>
      <c r="UW87" s="23"/>
      <c r="UX87" s="23"/>
      <c r="UY87" s="23"/>
      <c r="UZ87" s="23"/>
      <c r="VA87" s="23"/>
      <c r="VB87" s="23"/>
      <c r="VC87" s="23"/>
      <c r="VD87" s="23"/>
      <c r="VE87" s="23"/>
      <c r="VF87" s="23"/>
      <c r="VG87" s="23"/>
      <c r="VH87" s="23"/>
      <c r="VI87" s="23"/>
      <c r="VJ87" s="23"/>
      <c r="VK87" s="23"/>
      <c r="VL87" s="23"/>
      <c r="VM87" s="23"/>
      <c r="VN87" s="23"/>
      <c r="VO87" s="23"/>
      <c r="VP87" s="23"/>
      <c r="VQ87" s="23"/>
      <c r="VR87" s="23"/>
      <c r="VS87" s="23"/>
      <c r="VT87" s="23"/>
      <c r="VU87" s="23"/>
      <c r="VV87" s="23"/>
      <c r="VW87" s="23"/>
      <c r="VX87" s="23"/>
      <c r="VY87" s="23"/>
      <c r="VZ87" s="23"/>
      <c r="WA87" s="23"/>
      <c r="WB87" s="23"/>
      <c r="WC87" s="23"/>
      <c r="WD87" s="23"/>
      <c r="WE87" s="23"/>
      <c r="WF87" s="23"/>
      <c r="WG87" s="23"/>
      <c r="WH87" s="23"/>
      <c r="WI87" s="23"/>
      <c r="WJ87" s="23"/>
      <c r="WK87" s="23"/>
      <c r="WL87" s="23"/>
      <c r="WM87" s="23"/>
      <c r="WN87" s="23"/>
      <c r="WO87" s="23"/>
      <c r="WP87" s="23"/>
      <c r="WQ87" s="23"/>
      <c r="WR87" s="23"/>
      <c r="WS87" s="23"/>
      <c r="WT87" s="23"/>
      <c r="WU87" s="23"/>
      <c r="WV87" s="23"/>
      <c r="WW87" s="23"/>
      <c r="WX87" s="23"/>
      <c r="WY87" s="23"/>
      <c r="WZ87" s="23"/>
      <c r="XA87" s="23"/>
      <c r="XB87" s="23"/>
      <c r="XC87" s="23"/>
      <c r="XD87" s="23"/>
      <c r="XE87" s="23"/>
      <c r="XF87" s="23"/>
      <c r="XG87" s="23"/>
      <c r="XH87" s="23"/>
      <c r="XI87" s="23"/>
      <c r="XJ87" s="23"/>
      <c r="XK87" s="23"/>
      <c r="XL87" s="23"/>
      <c r="XM87" s="23"/>
      <c r="XN87" s="23"/>
      <c r="XO87" s="23"/>
      <c r="XP87" s="23"/>
      <c r="XQ87" s="23"/>
      <c r="XR87" s="23"/>
      <c r="XS87" s="23"/>
      <c r="XT87" s="23"/>
      <c r="XU87" s="23"/>
      <c r="XV87" s="23"/>
      <c r="XW87" s="23"/>
      <c r="XX87" s="23"/>
      <c r="XY87" s="23"/>
      <c r="XZ87" s="23"/>
      <c r="YA87" s="23"/>
      <c r="YB87" s="23"/>
      <c r="YC87" s="23"/>
      <c r="YD87" s="23"/>
      <c r="YE87" s="23"/>
      <c r="YF87" s="23"/>
      <c r="YG87" s="23"/>
      <c r="YH87" s="23"/>
      <c r="YI87" s="23"/>
      <c r="YJ87" s="23"/>
      <c r="YK87" s="23"/>
      <c r="YL87" s="23"/>
      <c r="YM87" s="23"/>
      <c r="YN87" s="23"/>
      <c r="YO87" s="23"/>
      <c r="YP87" s="23"/>
      <c r="YQ87" s="23"/>
      <c r="YR87" s="23"/>
      <c r="YS87" s="23"/>
      <c r="YT87" s="23"/>
      <c r="YU87" s="23"/>
      <c r="YV87" s="23"/>
      <c r="YW87" s="23"/>
      <c r="YX87" s="23"/>
      <c r="YY87" s="23"/>
      <c r="YZ87" s="23"/>
      <c r="ZA87" s="23"/>
      <c r="ZB87" s="23"/>
      <c r="ZC87" s="23"/>
      <c r="ZD87" s="23"/>
      <c r="ZE87" s="23"/>
      <c r="ZF87" s="23"/>
      <c r="ZG87" s="23"/>
      <c r="ZH87" s="23"/>
      <c r="ZI87" s="23"/>
      <c r="ZJ87" s="23"/>
      <c r="ZK87" s="23"/>
      <c r="ZL87" s="23"/>
      <c r="ZM87" s="23"/>
      <c r="ZN87" s="23"/>
      <c r="ZO87" s="23"/>
      <c r="ZP87" s="23"/>
      <c r="ZQ87" s="23"/>
      <c r="ZR87" s="23"/>
      <c r="ZS87" s="23"/>
      <c r="ZT87" s="23"/>
      <c r="ZU87" s="23"/>
      <c r="ZV87" s="23"/>
      <c r="ZW87" s="23"/>
      <c r="ZX87" s="23"/>
      <c r="ZY87" s="23"/>
      <c r="ZZ87" s="23"/>
      <c r="AAA87" s="23"/>
      <c r="AAB87" s="23"/>
      <c r="AAC87" s="23"/>
      <c r="AAD87" s="23"/>
      <c r="AAE87" s="23"/>
      <c r="AAF87" s="23"/>
      <c r="AAG87" s="23"/>
      <c r="AAH87" s="23"/>
      <c r="AAI87" s="23"/>
      <c r="AAJ87" s="23"/>
      <c r="AAK87" s="23"/>
      <c r="AAL87" s="23"/>
      <c r="AAM87" s="23"/>
      <c r="AAN87" s="23"/>
      <c r="AAO87" s="23"/>
      <c r="AAP87" s="23"/>
      <c r="AAQ87" s="23"/>
      <c r="AAR87" s="23"/>
      <c r="AAS87" s="23"/>
      <c r="AAT87" s="23"/>
      <c r="AAU87" s="23"/>
      <c r="AAV87" s="23"/>
      <c r="AAW87" s="23"/>
      <c r="AAX87" s="23"/>
      <c r="AAY87" s="23"/>
      <c r="AAZ87" s="23"/>
      <c r="ABA87" s="23"/>
      <c r="ABB87" s="23"/>
      <c r="ABC87" s="23"/>
      <c r="ABD87" s="23"/>
      <c r="ABE87" s="23"/>
      <c r="ABF87" s="23"/>
      <c r="ABG87" s="23"/>
      <c r="ABH87" s="23"/>
      <c r="ABI87" s="23"/>
      <c r="ABJ87" s="23"/>
      <c r="ABK87" s="23"/>
      <c r="ABL87" s="23"/>
      <c r="ABM87" s="23"/>
      <c r="ABN87" s="23"/>
      <c r="ABO87" s="23"/>
      <c r="ABP87" s="23"/>
      <c r="ABQ87" s="23"/>
      <c r="ABR87" s="23"/>
      <c r="ABS87" s="23"/>
      <c r="ABT87" s="23"/>
      <c r="ABU87" s="23"/>
      <c r="ABV87" s="23"/>
      <c r="ABW87" s="23"/>
      <c r="ABX87" s="23"/>
      <c r="ABY87" s="23"/>
      <c r="ABZ87" s="23"/>
      <c r="ACA87" s="23"/>
      <c r="ACB87" s="23"/>
      <c r="ACC87" s="23"/>
      <c r="ACD87" s="23"/>
      <c r="ACE87" s="23"/>
      <c r="ACF87" s="23"/>
      <c r="ACG87" s="23"/>
      <c r="ACH87" s="23"/>
      <c r="ACI87" s="23"/>
      <c r="ACJ87" s="23"/>
      <c r="ACK87" s="23"/>
      <c r="ACL87" s="23"/>
      <c r="ACM87" s="23"/>
      <c r="ACN87" s="23"/>
      <c r="ACO87" s="23"/>
      <c r="ACP87" s="23"/>
      <c r="ACQ87" s="23"/>
      <c r="ACR87" s="23"/>
      <c r="ACS87" s="23"/>
      <c r="ACT87" s="23"/>
      <c r="ACU87" s="23"/>
      <c r="ACV87" s="23"/>
      <c r="ACW87" s="23"/>
      <c r="ACX87" s="23"/>
      <c r="ACY87" s="23"/>
      <c r="ACZ87" s="23"/>
      <c r="ADA87" s="23"/>
      <c r="ADB87" s="23"/>
      <c r="ADC87" s="23"/>
      <c r="ADD87" s="23"/>
      <c r="ADE87" s="23"/>
      <c r="ADF87" s="23"/>
      <c r="ADG87" s="23"/>
      <c r="ADH87" s="23"/>
      <c r="ADI87" s="23"/>
      <c r="ADJ87" s="23"/>
      <c r="ADK87" s="23"/>
      <c r="ADL87" s="23"/>
      <c r="ADM87" s="23"/>
      <c r="ADN87" s="23"/>
      <c r="ADO87" s="23"/>
      <c r="ADP87" s="23"/>
      <c r="ADQ87" s="23"/>
      <c r="ADR87" s="23"/>
      <c r="ADS87" s="23"/>
      <c r="ADT87" s="23"/>
      <c r="ADU87" s="23"/>
      <c r="ADV87" s="23"/>
      <c r="ADW87" s="23"/>
      <c r="ADX87" s="23"/>
      <c r="ADY87" s="23"/>
      <c r="ADZ87" s="23"/>
      <c r="AEA87" s="23"/>
      <c r="AEB87" s="23"/>
      <c r="AEC87" s="23"/>
      <c r="AED87" s="23"/>
      <c r="AEE87" s="23"/>
      <c r="AEF87" s="23"/>
      <c r="AEG87" s="23"/>
      <c r="AEH87" s="23"/>
      <c r="AEI87" s="23"/>
      <c r="AEJ87" s="23"/>
      <c r="AEK87" s="23"/>
      <c r="AEL87" s="23"/>
      <c r="AEM87" s="23"/>
      <c r="AEN87" s="23"/>
      <c r="AEO87" s="23"/>
      <c r="AEP87" s="23"/>
      <c r="AEQ87" s="23"/>
      <c r="AER87" s="23"/>
      <c r="AES87" s="23"/>
      <c r="AET87" s="23"/>
      <c r="AEU87" s="23"/>
      <c r="AEV87" s="23"/>
      <c r="AEW87" s="23"/>
      <c r="AEX87" s="23"/>
      <c r="AEY87" s="23"/>
      <c r="AEZ87" s="23"/>
      <c r="AFA87" s="23"/>
      <c r="AFB87" s="23"/>
      <c r="AFC87" s="23"/>
      <c r="AFD87" s="23"/>
      <c r="AFE87" s="23"/>
      <c r="AFF87" s="23"/>
      <c r="AFG87" s="23"/>
      <c r="AFH87" s="23"/>
      <c r="AFI87" s="23"/>
      <c r="AFJ87" s="23"/>
      <c r="AFK87" s="23"/>
      <c r="AFL87" s="23"/>
      <c r="AFM87" s="23"/>
      <c r="AFN87" s="23"/>
      <c r="AFO87" s="23"/>
      <c r="AFP87" s="23"/>
      <c r="AFQ87" s="23"/>
      <c r="AFR87" s="23"/>
      <c r="AFS87" s="23"/>
      <c r="AFT87" s="23"/>
      <c r="AFU87" s="23"/>
      <c r="AFV87" s="23"/>
      <c r="AFW87" s="23"/>
      <c r="AFX87" s="23"/>
      <c r="AFY87" s="23"/>
      <c r="AFZ87" s="23"/>
      <c r="AGA87" s="23"/>
      <c r="AGB87" s="23"/>
      <c r="AGC87" s="23"/>
      <c r="AGD87" s="23"/>
      <c r="AGE87" s="23"/>
      <c r="AGF87" s="23"/>
      <c r="AGG87" s="23"/>
      <c r="AGH87" s="23"/>
      <c r="AGI87" s="23"/>
      <c r="AGJ87" s="23"/>
      <c r="AGK87" s="23"/>
      <c r="AGL87" s="23"/>
      <c r="AGM87" s="23"/>
      <c r="AGN87" s="23"/>
      <c r="AGO87" s="23"/>
      <c r="AGP87" s="23"/>
      <c r="AGQ87" s="23"/>
      <c r="AGR87" s="23"/>
      <c r="AGS87" s="23"/>
      <c r="AGT87" s="23"/>
      <c r="AGU87" s="23"/>
      <c r="AGV87" s="23"/>
      <c r="AGW87" s="23"/>
      <c r="AGX87" s="23"/>
      <c r="AGY87" s="23"/>
      <c r="AGZ87" s="23"/>
      <c r="AHA87" s="23"/>
      <c r="AHB87" s="23"/>
      <c r="AHC87" s="23"/>
      <c r="AHD87" s="23"/>
      <c r="AHE87" s="23"/>
      <c r="AHF87" s="23"/>
      <c r="AHG87" s="23"/>
      <c r="AHH87" s="23"/>
      <c r="AHI87" s="23"/>
      <c r="AHJ87" s="23"/>
      <c r="AHK87" s="23"/>
      <c r="AHL87" s="23"/>
      <c r="AHM87" s="23"/>
      <c r="AHN87" s="23"/>
      <c r="AHO87" s="23"/>
      <c r="AHP87" s="23"/>
      <c r="AHQ87" s="23"/>
      <c r="AHR87" s="23"/>
      <c r="AHS87" s="23"/>
      <c r="AHT87" s="23"/>
      <c r="AHU87" s="23"/>
      <c r="AHV87" s="23"/>
      <c r="AHW87" s="23"/>
      <c r="AHX87" s="23"/>
      <c r="AHY87" s="23"/>
      <c r="AHZ87" s="23"/>
      <c r="AIA87" s="23"/>
      <c r="AIB87" s="23"/>
      <c r="AIC87" s="23"/>
      <c r="AID87" s="23"/>
      <c r="AIE87" s="23"/>
      <c r="AIF87" s="23"/>
      <c r="AIG87" s="23"/>
      <c r="AIH87" s="23"/>
      <c r="AII87" s="23"/>
      <c r="AIJ87" s="23"/>
      <c r="AIK87" s="23"/>
      <c r="AIL87" s="23"/>
      <c r="AIM87" s="23"/>
      <c r="AIN87" s="23"/>
      <c r="AIO87" s="23"/>
      <c r="AIP87" s="23"/>
      <c r="AIQ87" s="23"/>
      <c r="AIR87" s="23"/>
      <c r="AIS87" s="23"/>
      <c r="AIT87" s="23"/>
      <c r="AIU87" s="23"/>
      <c r="AIV87" s="23"/>
      <c r="AIW87" s="23"/>
      <c r="AIX87" s="23"/>
      <c r="AIY87" s="23"/>
      <c r="AIZ87" s="23"/>
      <c r="AJA87" s="23"/>
      <c r="AJB87" s="23"/>
      <c r="AJC87" s="23"/>
      <c r="AJD87" s="23"/>
      <c r="AJE87" s="23"/>
      <c r="AJF87" s="23"/>
      <c r="AJG87" s="23"/>
      <c r="AJH87" s="23"/>
      <c r="AJI87" s="23"/>
      <c r="AJJ87" s="23"/>
      <c r="AJK87" s="23"/>
      <c r="AJL87" s="23"/>
      <c r="AJM87" s="23"/>
      <c r="AJN87" s="23"/>
      <c r="AJO87" s="23"/>
      <c r="AJP87" s="23"/>
      <c r="AJQ87" s="23"/>
      <c r="AJR87" s="23"/>
      <c r="AJS87" s="23"/>
      <c r="AJT87" s="23"/>
      <c r="AJU87" s="23"/>
      <c r="AJV87" s="23"/>
      <c r="AJW87" s="23"/>
      <c r="AJX87" s="23"/>
      <c r="AJY87" s="23"/>
      <c r="AJZ87" s="23"/>
      <c r="AKA87" s="23"/>
      <c r="AKB87" s="23"/>
      <c r="AKC87" s="23"/>
      <c r="AKD87" s="23"/>
      <c r="AKE87" s="23"/>
      <c r="AKF87" s="23"/>
      <c r="AKG87" s="23"/>
      <c r="AKH87" s="23"/>
      <c r="AKI87" s="23"/>
      <c r="AKJ87" s="23"/>
      <c r="AKK87" s="23"/>
      <c r="AKL87" s="23"/>
      <c r="AKM87" s="23"/>
      <c r="AKN87" s="23"/>
      <c r="AKO87" s="23"/>
      <c r="AKP87" s="23"/>
      <c r="AKQ87" s="23"/>
      <c r="AKR87" s="23"/>
      <c r="AKS87" s="23"/>
      <c r="AKT87" s="23"/>
      <c r="AKU87" s="23"/>
      <c r="AKV87" s="23"/>
      <c r="AKW87" s="23"/>
      <c r="AKX87" s="23"/>
      <c r="AKY87" s="23"/>
      <c r="AKZ87" s="23"/>
      <c r="ALA87" s="23"/>
      <c r="ALB87" s="23"/>
      <c r="ALC87" s="23"/>
      <c r="ALD87" s="23"/>
      <c r="ALE87" s="23"/>
      <c r="ALF87" s="23"/>
      <c r="ALG87" s="23"/>
      <c r="ALH87" s="23"/>
      <c r="ALI87" s="23"/>
      <c r="ALJ87" s="23"/>
      <c r="ALK87" s="23"/>
      <c r="ALL87" s="23"/>
      <c r="ALM87" s="23"/>
      <c r="ALN87" s="23"/>
      <c r="ALO87" s="23"/>
      <c r="ALP87" s="23"/>
      <c r="ALQ87" s="23"/>
      <c r="ALR87" s="23"/>
      <c r="ALS87" s="23"/>
      <c r="ALT87" s="23"/>
      <c r="ALU87" s="23"/>
      <c r="ALV87" s="23"/>
      <c r="ALW87" s="23"/>
      <c r="ALX87" s="23"/>
      <c r="ALY87" s="23"/>
      <c r="ALZ87" s="23"/>
      <c r="AMA87" s="23"/>
      <c r="AMB87" s="23"/>
      <c r="AMC87" s="23"/>
      <c r="AMD87" s="23"/>
      <c r="AME87" s="23"/>
      <c r="AMF87" s="23"/>
      <c r="AMG87" s="23"/>
      <c r="AMH87" s="23"/>
      <c r="AMI87" s="23"/>
      <c r="AMJ87" s="23"/>
      <c r="AMK87" s="23"/>
    </row>
    <row r="88" spans="1:1025" s="24" customFormat="1" ht="30.75" customHeight="1">
      <c r="A88" s="257"/>
      <c r="B88" s="265"/>
      <c r="C88" s="258" t="s">
        <v>105</v>
      </c>
      <c r="D88" s="258"/>
      <c r="E88" s="303">
        <v>30</v>
      </c>
      <c r="F88" s="304"/>
      <c r="G88" s="294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  <c r="TI88" s="23"/>
      <c r="TJ88" s="23"/>
      <c r="TK88" s="23"/>
      <c r="TL88" s="23"/>
      <c r="TM88" s="23"/>
      <c r="TN88" s="23"/>
      <c r="TO88" s="23"/>
      <c r="TP88" s="23"/>
      <c r="TQ88" s="23"/>
      <c r="TR88" s="23"/>
      <c r="TS88" s="23"/>
      <c r="TT88" s="23"/>
      <c r="TU88" s="23"/>
      <c r="TV88" s="23"/>
      <c r="TW88" s="23"/>
      <c r="TX88" s="23"/>
      <c r="TY88" s="23"/>
      <c r="TZ88" s="23"/>
      <c r="UA88" s="23"/>
      <c r="UB88" s="23"/>
      <c r="UC88" s="23"/>
      <c r="UD88" s="23"/>
      <c r="UE88" s="23"/>
      <c r="UF88" s="23"/>
      <c r="UG88" s="23"/>
      <c r="UH88" s="23"/>
      <c r="UI88" s="23"/>
      <c r="UJ88" s="23"/>
      <c r="UK88" s="23"/>
      <c r="UL88" s="23"/>
      <c r="UM88" s="23"/>
      <c r="UN88" s="23"/>
      <c r="UO88" s="23"/>
      <c r="UP88" s="23"/>
      <c r="UQ88" s="23"/>
      <c r="UR88" s="23"/>
      <c r="US88" s="23"/>
      <c r="UT88" s="23"/>
      <c r="UU88" s="23"/>
      <c r="UV88" s="23"/>
      <c r="UW88" s="23"/>
      <c r="UX88" s="23"/>
      <c r="UY88" s="23"/>
      <c r="UZ88" s="23"/>
      <c r="VA88" s="23"/>
      <c r="VB88" s="23"/>
      <c r="VC88" s="23"/>
      <c r="VD88" s="23"/>
      <c r="VE88" s="23"/>
      <c r="VF88" s="23"/>
      <c r="VG88" s="23"/>
      <c r="VH88" s="23"/>
      <c r="VI88" s="23"/>
      <c r="VJ88" s="23"/>
      <c r="VK88" s="23"/>
      <c r="VL88" s="23"/>
      <c r="VM88" s="23"/>
      <c r="VN88" s="23"/>
      <c r="VO88" s="23"/>
      <c r="VP88" s="23"/>
      <c r="VQ88" s="23"/>
      <c r="VR88" s="23"/>
      <c r="VS88" s="23"/>
      <c r="VT88" s="23"/>
      <c r="VU88" s="23"/>
      <c r="VV88" s="23"/>
      <c r="VW88" s="23"/>
      <c r="VX88" s="23"/>
      <c r="VY88" s="23"/>
      <c r="VZ88" s="23"/>
      <c r="WA88" s="23"/>
      <c r="WB88" s="23"/>
      <c r="WC88" s="23"/>
      <c r="WD88" s="23"/>
      <c r="WE88" s="23"/>
      <c r="WF88" s="23"/>
      <c r="WG88" s="23"/>
      <c r="WH88" s="23"/>
      <c r="WI88" s="23"/>
      <c r="WJ88" s="23"/>
      <c r="WK88" s="23"/>
      <c r="WL88" s="23"/>
      <c r="WM88" s="23"/>
      <c r="WN88" s="23"/>
      <c r="WO88" s="23"/>
      <c r="WP88" s="23"/>
      <c r="WQ88" s="23"/>
      <c r="WR88" s="23"/>
      <c r="WS88" s="23"/>
      <c r="WT88" s="23"/>
      <c r="WU88" s="23"/>
      <c r="WV88" s="23"/>
      <c r="WW88" s="23"/>
      <c r="WX88" s="23"/>
      <c r="WY88" s="23"/>
      <c r="WZ88" s="23"/>
      <c r="XA88" s="23"/>
      <c r="XB88" s="23"/>
      <c r="XC88" s="23"/>
      <c r="XD88" s="23"/>
      <c r="XE88" s="23"/>
      <c r="XF88" s="23"/>
      <c r="XG88" s="23"/>
      <c r="XH88" s="23"/>
      <c r="XI88" s="23"/>
      <c r="XJ88" s="23"/>
      <c r="XK88" s="23"/>
      <c r="XL88" s="23"/>
      <c r="XM88" s="23"/>
      <c r="XN88" s="23"/>
      <c r="XO88" s="23"/>
      <c r="XP88" s="23"/>
      <c r="XQ88" s="23"/>
      <c r="XR88" s="23"/>
      <c r="XS88" s="23"/>
      <c r="XT88" s="23"/>
      <c r="XU88" s="23"/>
      <c r="XV88" s="23"/>
      <c r="XW88" s="23"/>
      <c r="XX88" s="23"/>
      <c r="XY88" s="23"/>
      <c r="XZ88" s="23"/>
      <c r="YA88" s="23"/>
      <c r="YB88" s="23"/>
      <c r="YC88" s="23"/>
      <c r="YD88" s="23"/>
      <c r="YE88" s="23"/>
      <c r="YF88" s="23"/>
      <c r="YG88" s="23"/>
      <c r="YH88" s="23"/>
      <c r="YI88" s="23"/>
      <c r="YJ88" s="23"/>
      <c r="YK88" s="23"/>
      <c r="YL88" s="23"/>
      <c r="YM88" s="23"/>
      <c r="YN88" s="23"/>
      <c r="YO88" s="23"/>
      <c r="YP88" s="23"/>
      <c r="YQ88" s="23"/>
      <c r="YR88" s="23"/>
      <c r="YS88" s="23"/>
      <c r="YT88" s="23"/>
      <c r="YU88" s="23"/>
      <c r="YV88" s="23"/>
      <c r="YW88" s="23"/>
      <c r="YX88" s="23"/>
      <c r="YY88" s="23"/>
      <c r="YZ88" s="23"/>
      <c r="ZA88" s="23"/>
      <c r="ZB88" s="23"/>
      <c r="ZC88" s="23"/>
      <c r="ZD88" s="23"/>
      <c r="ZE88" s="23"/>
      <c r="ZF88" s="23"/>
      <c r="ZG88" s="23"/>
      <c r="ZH88" s="23"/>
      <c r="ZI88" s="23"/>
      <c r="ZJ88" s="23"/>
      <c r="ZK88" s="23"/>
      <c r="ZL88" s="23"/>
      <c r="ZM88" s="23"/>
      <c r="ZN88" s="23"/>
      <c r="ZO88" s="23"/>
      <c r="ZP88" s="23"/>
      <c r="ZQ88" s="23"/>
      <c r="ZR88" s="23"/>
      <c r="ZS88" s="23"/>
      <c r="ZT88" s="23"/>
      <c r="ZU88" s="23"/>
      <c r="ZV88" s="23"/>
      <c r="ZW88" s="23"/>
      <c r="ZX88" s="23"/>
      <c r="ZY88" s="23"/>
      <c r="ZZ88" s="23"/>
      <c r="AAA88" s="23"/>
      <c r="AAB88" s="23"/>
      <c r="AAC88" s="23"/>
      <c r="AAD88" s="23"/>
      <c r="AAE88" s="23"/>
      <c r="AAF88" s="23"/>
      <c r="AAG88" s="23"/>
      <c r="AAH88" s="23"/>
      <c r="AAI88" s="23"/>
      <c r="AAJ88" s="23"/>
      <c r="AAK88" s="23"/>
      <c r="AAL88" s="23"/>
      <c r="AAM88" s="23"/>
      <c r="AAN88" s="23"/>
      <c r="AAO88" s="23"/>
      <c r="AAP88" s="23"/>
      <c r="AAQ88" s="23"/>
      <c r="AAR88" s="23"/>
      <c r="AAS88" s="23"/>
      <c r="AAT88" s="23"/>
      <c r="AAU88" s="23"/>
      <c r="AAV88" s="23"/>
      <c r="AAW88" s="23"/>
      <c r="AAX88" s="23"/>
      <c r="AAY88" s="23"/>
      <c r="AAZ88" s="23"/>
      <c r="ABA88" s="23"/>
      <c r="ABB88" s="23"/>
      <c r="ABC88" s="23"/>
      <c r="ABD88" s="23"/>
      <c r="ABE88" s="23"/>
      <c r="ABF88" s="23"/>
      <c r="ABG88" s="23"/>
      <c r="ABH88" s="23"/>
      <c r="ABI88" s="23"/>
      <c r="ABJ88" s="23"/>
      <c r="ABK88" s="23"/>
      <c r="ABL88" s="23"/>
      <c r="ABM88" s="23"/>
      <c r="ABN88" s="23"/>
      <c r="ABO88" s="23"/>
      <c r="ABP88" s="23"/>
      <c r="ABQ88" s="23"/>
      <c r="ABR88" s="23"/>
      <c r="ABS88" s="23"/>
      <c r="ABT88" s="23"/>
      <c r="ABU88" s="23"/>
      <c r="ABV88" s="23"/>
      <c r="ABW88" s="23"/>
      <c r="ABX88" s="23"/>
      <c r="ABY88" s="23"/>
      <c r="ABZ88" s="23"/>
      <c r="ACA88" s="23"/>
      <c r="ACB88" s="23"/>
      <c r="ACC88" s="23"/>
      <c r="ACD88" s="23"/>
      <c r="ACE88" s="23"/>
      <c r="ACF88" s="23"/>
      <c r="ACG88" s="23"/>
      <c r="ACH88" s="23"/>
      <c r="ACI88" s="23"/>
      <c r="ACJ88" s="23"/>
      <c r="ACK88" s="23"/>
      <c r="ACL88" s="23"/>
      <c r="ACM88" s="23"/>
      <c r="ACN88" s="23"/>
      <c r="ACO88" s="23"/>
      <c r="ACP88" s="23"/>
      <c r="ACQ88" s="23"/>
      <c r="ACR88" s="23"/>
      <c r="ACS88" s="23"/>
      <c r="ACT88" s="23"/>
      <c r="ACU88" s="23"/>
      <c r="ACV88" s="23"/>
      <c r="ACW88" s="23"/>
      <c r="ACX88" s="23"/>
      <c r="ACY88" s="23"/>
      <c r="ACZ88" s="23"/>
      <c r="ADA88" s="23"/>
      <c r="ADB88" s="23"/>
      <c r="ADC88" s="23"/>
      <c r="ADD88" s="23"/>
      <c r="ADE88" s="23"/>
      <c r="ADF88" s="23"/>
      <c r="ADG88" s="23"/>
      <c r="ADH88" s="23"/>
      <c r="ADI88" s="23"/>
      <c r="ADJ88" s="23"/>
      <c r="ADK88" s="23"/>
      <c r="ADL88" s="23"/>
      <c r="ADM88" s="23"/>
      <c r="ADN88" s="23"/>
      <c r="ADO88" s="23"/>
      <c r="ADP88" s="23"/>
      <c r="ADQ88" s="23"/>
      <c r="ADR88" s="23"/>
      <c r="ADS88" s="23"/>
      <c r="ADT88" s="23"/>
      <c r="ADU88" s="23"/>
      <c r="ADV88" s="23"/>
      <c r="ADW88" s="23"/>
      <c r="ADX88" s="23"/>
      <c r="ADY88" s="23"/>
      <c r="ADZ88" s="23"/>
      <c r="AEA88" s="23"/>
      <c r="AEB88" s="23"/>
      <c r="AEC88" s="23"/>
      <c r="AED88" s="23"/>
      <c r="AEE88" s="23"/>
      <c r="AEF88" s="23"/>
      <c r="AEG88" s="23"/>
      <c r="AEH88" s="23"/>
      <c r="AEI88" s="23"/>
      <c r="AEJ88" s="23"/>
      <c r="AEK88" s="23"/>
      <c r="AEL88" s="23"/>
      <c r="AEM88" s="23"/>
      <c r="AEN88" s="23"/>
      <c r="AEO88" s="23"/>
      <c r="AEP88" s="23"/>
      <c r="AEQ88" s="23"/>
      <c r="AER88" s="23"/>
      <c r="AES88" s="23"/>
      <c r="AET88" s="23"/>
      <c r="AEU88" s="23"/>
      <c r="AEV88" s="23"/>
      <c r="AEW88" s="23"/>
      <c r="AEX88" s="23"/>
      <c r="AEY88" s="23"/>
      <c r="AEZ88" s="23"/>
      <c r="AFA88" s="23"/>
      <c r="AFB88" s="23"/>
      <c r="AFC88" s="23"/>
      <c r="AFD88" s="23"/>
      <c r="AFE88" s="23"/>
      <c r="AFF88" s="23"/>
      <c r="AFG88" s="23"/>
      <c r="AFH88" s="23"/>
      <c r="AFI88" s="23"/>
      <c r="AFJ88" s="23"/>
      <c r="AFK88" s="23"/>
      <c r="AFL88" s="23"/>
      <c r="AFM88" s="23"/>
      <c r="AFN88" s="23"/>
      <c r="AFO88" s="23"/>
      <c r="AFP88" s="23"/>
      <c r="AFQ88" s="23"/>
      <c r="AFR88" s="23"/>
      <c r="AFS88" s="23"/>
      <c r="AFT88" s="23"/>
      <c r="AFU88" s="23"/>
      <c r="AFV88" s="23"/>
      <c r="AFW88" s="23"/>
      <c r="AFX88" s="23"/>
      <c r="AFY88" s="23"/>
      <c r="AFZ88" s="23"/>
      <c r="AGA88" s="23"/>
      <c r="AGB88" s="23"/>
      <c r="AGC88" s="23"/>
      <c r="AGD88" s="23"/>
      <c r="AGE88" s="23"/>
      <c r="AGF88" s="23"/>
      <c r="AGG88" s="23"/>
      <c r="AGH88" s="23"/>
      <c r="AGI88" s="23"/>
      <c r="AGJ88" s="23"/>
      <c r="AGK88" s="23"/>
      <c r="AGL88" s="23"/>
      <c r="AGM88" s="23"/>
      <c r="AGN88" s="23"/>
      <c r="AGO88" s="23"/>
      <c r="AGP88" s="23"/>
      <c r="AGQ88" s="23"/>
      <c r="AGR88" s="23"/>
      <c r="AGS88" s="23"/>
      <c r="AGT88" s="23"/>
      <c r="AGU88" s="23"/>
      <c r="AGV88" s="23"/>
      <c r="AGW88" s="23"/>
      <c r="AGX88" s="23"/>
      <c r="AGY88" s="23"/>
      <c r="AGZ88" s="23"/>
      <c r="AHA88" s="23"/>
      <c r="AHB88" s="23"/>
      <c r="AHC88" s="23"/>
      <c r="AHD88" s="23"/>
      <c r="AHE88" s="23"/>
      <c r="AHF88" s="23"/>
      <c r="AHG88" s="23"/>
      <c r="AHH88" s="23"/>
      <c r="AHI88" s="23"/>
      <c r="AHJ88" s="23"/>
      <c r="AHK88" s="23"/>
      <c r="AHL88" s="23"/>
      <c r="AHM88" s="23"/>
      <c r="AHN88" s="23"/>
      <c r="AHO88" s="23"/>
      <c r="AHP88" s="23"/>
      <c r="AHQ88" s="23"/>
      <c r="AHR88" s="23"/>
      <c r="AHS88" s="23"/>
      <c r="AHT88" s="23"/>
      <c r="AHU88" s="23"/>
      <c r="AHV88" s="23"/>
      <c r="AHW88" s="23"/>
      <c r="AHX88" s="23"/>
      <c r="AHY88" s="23"/>
      <c r="AHZ88" s="23"/>
      <c r="AIA88" s="23"/>
      <c r="AIB88" s="23"/>
      <c r="AIC88" s="23"/>
      <c r="AID88" s="23"/>
      <c r="AIE88" s="23"/>
      <c r="AIF88" s="23"/>
      <c r="AIG88" s="23"/>
      <c r="AIH88" s="23"/>
      <c r="AII88" s="23"/>
      <c r="AIJ88" s="23"/>
      <c r="AIK88" s="23"/>
      <c r="AIL88" s="23"/>
      <c r="AIM88" s="23"/>
      <c r="AIN88" s="23"/>
      <c r="AIO88" s="23"/>
      <c r="AIP88" s="23"/>
      <c r="AIQ88" s="23"/>
      <c r="AIR88" s="23"/>
      <c r="AIS88" s="23"/>
      <c r="AIT88" s="23"/>
      <c r="AIU88" s="23"/>
      <c r="AIV88" s="23"/>
      <c r="AIW88" s="23"/>
      <c r="AIX88" s="23"/>
      <c r="AIY88" s="23"/>
      <c r="AIZ88" s="23"/>
      <c r="AJA88" s="23"/>
      <c r="AJB88" s="23"/>
      <c r="AJC88" s="23"/>
      <c r="AJD88" s="23"/>
      <c r="AJE88" s="23"/>
      <c r="AJF88" s="23"/>
      <c r="AJG88" s="23"/>
      <c r="AJH88" s="23"/>
      <c r="AJI88" s="23"/>
      <c r="AJJ88" s="23"/>
      <c r="AJK88" s="23"/>
      <c r="AJL88" s="23"/>
      <c r="AJM88" s="23"/>
      <c r="AJN88" s="23"/>
      <c r="AJO88" s="23"/>
      <c r="AJP88" s="23"/>
      <c r="AJQ88" s="23"/>
      <c r="AJR88" s="23"/>
      <c r="AJS88" s="23"/>
      <c r="AJT88" s="23"/>
      <c r="AJU88" s="23"/>
      <c r="AJV88" s="23"/>
      <c r="AJW88" s="23"/>
      <c r="AJX88" s="23"/>
      <c r="AJY88" s="23"/>
      <c r="AJZ88" s="23"/>
      <c r="AKA88" s="23"/>
      <c r="AKB88" s="23"/>
      <c r="AKC88" s="23"/>
      <c r="AKD88" s="23"/>
      <c r="AKE88" s="23"/>
      <c r="AKF88" s="23"/>
      <c r="AKG88" s="23"/>
      <c r="AKH88" s="23"/>
      <c r="AKI88" s="23"/>
      <c r="AKJ88" s="23"/>
      <c r="AKK88" s="23"/>
      <c r="AKL88" s="23"/>
      <c r="AKM88" s="23"/>
      <c r="AKN88" s="23"/>
      <c r="AKO88" s="23"/>
      <c r="AKP88" s="23"/>
      <c r="AKQ88" s="23"/>
      <c r="AKR88" s="23"/>
      <c r="AKS88" s="23"/>
      <c r="AKT88" s="23"/>
      <c r="AKU88" s="23"/>
      <c r="AKV88" s="23"/>
      <c r="AKW88" s="23"/>
      <c r="AKX88" s="23"/>
      <c r="AKY88" s="23"/>
      <c r="AKZ88" s="23"/>
      <c r="ALA88" s="23"/>
      <c r="ALB88" s="23"/>
      <c r="ALC88" s="23"/>
      <c r="ALD88" s="23"/>
      <c r="ALE88" s="23"/>
      <c r="ALF88" s="23"/>
      <c r="ALG88" s="23"/>
      <c r="ALH88" s="23"/>
      <c r="ALI88" s="23"/>
      <c r="ALJ88" s="23"/>
      <c r="ALK88" s="23"/>
      <c r="ALL88" s="23"/>
      <c r="ALM88" s="23"/>
      <c r="ALN88" s="23"/>
      <c r="ALO88" s="23"/>
      <c r="ALP88" s="23"/>
      <c r="ALQ88" s="23"/>
      <c r="ALR88" s="23"/>
      <c r="ALS88" s="23"/>
      <c r="ALT88" s="23"/>
      <c r="ALU88" s="23"/>
      <c r="ALV88" s="23"/>
      <c r="ALW88" s="23"/>
      <c r="ALX88" s="23"/>
      <c r="ALY88" s="23"/>
      <c r="ALZ88" s="23"/>
      <c r="AMA88" s="23"/>
      <c r="AMB88" s="23"/>
      <c r="AMC88" s="23"/>
      <c r="AMD88" s="23"/>
      <c r="AME88" s="23"/>
      <c r="AMF88" s="23"/>
      <c r="AMG88" s="23"/>
      <c r="AMH88" s="23"/>
      <c r="AMI88" s="23"/>
      <c r="AMJ88" s="23"/>
      <c r="AMK88" s="23"/>
    </row>
    <row r="89" spans="1:1025" s="24" customFormat="1" ht="40.5" customHeight="1">
      <c r="A89" s="257"/>
      <c r="B89" s="265"/>
      <c r="C89" s="258" t="s">
        <v>106</v>
      </c>
      <c r="D89" s="258"/>
      <c r="E89" s="307">
        <v>0.2</v>
      </c>
      <c r="F89" s="307"/>
      <c r="G89" s="294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  <c r="TI89" s="23"/>
      <c r="TJ89" s="23"/>
      <c r="TK89" s="23"/>
      <c r="TL89" s="23"/>
      <c r="TM89" s="23"/>
      <c r="TN89" s="23"/>
      <c r="TO89" s="23"/>
      <c r="TP89" s="23"/>
      <c r="TQ89" s="23"/>
      <c r="TR89" s="23"/>
      <c r="TS89" s="23"/>
      <c r="TT89" s="23"/>
      <c r="TU89" s="23"/>
      <c r="TV89" s="23"/>
      <c r="TW89" s="23"/>
      <c r="TX89" s="23"/>
      <c r="TY89" s="23"/>
      <c r="TZ89" s="23"/>
      <c r="UA89" s="23"/>
      <c r="UB89" s="23"/>
      <c r="UC89" s="23"/>
      <c r="UD89" s="23"/>
      <c r="UE89" s="23"/>
      <c r="UF89" s="23"/>
      <c r="UG89" s="23"/>
      <c r="UH89" s="23"/>
      <c r="UI89" s="23"/>
      <c r="UJ89" s="23"/>
      <c r="UK89" s="23"/>
      <c r="UL89" s="23"/>
      <c r="UM89" s="23"/>
      <c r="UN89" s="23"/>
      <c r="UO89" s="23"/>
      <c r="UP89" s="23"/>
      <c r="UQ89" s="23"/>
      <c r="UR89" s="23"/>
      <c r="US89" s="23"/>
      <c r="UT89" s="23"/>
      <c r="UU89" s="23"/>
      <c r="UV89" s="23"/>
      <c r="UW89" s="23"/>
      <c r="UX89" s="23"/>
      <c r="UY89" s="23"/>
      <c r="UZ89" s="23"/>
      <c r="VA89" s="23"/>
      <c r="VB89" s="23"/>
      <c r="VC89" s="23"/>
      <c r="VD89" s="23"/>
      <c r="VE89" s="23"/>
      <c r="VF89" s="23"/>
      <c r="VG89" s="23"/>
      <c r="VH89" s="23"/>
      <c r="VI89" s="23"/>
      <c r="VJ89" s="23"/>
      <c r="VK89" s="23"/>
      <c r="VL89" s="23"/>
      <c r="VM89" s="23"/>
      <c r="VN89" s="23"/>
      <c r="VO89" s="23"/>
      <c r="VP89" s="23"/>
      <c r="VQ89" s="23"/>
      <c r="VR89" s="23"/>
      <c r="VS89" s="23"/>
      <c r="VT89" s="23"/>
      <c r="VU89" s="23"/>
      <c r="VV89" s="23"/>
      <c r="VW89" s="23"/>
      <c r="VX89" s="23"/>
      <c r="VY89" s="23"/>
      <c r="VZ89" s="23"/>
      <c r="WA89" s="23"/>
      <c r="WB89" s="23"/>
      <c r="WC89" s="23"/>
      <c r="WD89" s="23"/>
      <c r="WE89" s="23"/>
      <c r="WF89" s="23"/>
      <c r="WG89" s="23"/>
      <c r="WH89" s="23"/>
      <c r="WI89" s="23"/>
      <c r="WJ89" s="23"/>
      <c r="WK89" s="23"/>
      <c r="WL89" s="23"/>
      <c r="WM89" s="23"/>
      <c r="WN89" s="23"/>
      <c r="WO89" s="23"/>
      <c r="WP89" s="23"/>
      <c r="WQ89" s="23"/>
      <c r="WR89" s="23"/>
      <c r="WS89" s="23"/>
      <c r="WT89" s="23"/>
      <c r="WU89" s="23"/>
      <c r="WV89" s="23"/>
      <c r="WW89" s="23"/>
      <c r="WX89" s="23"/>
      <c r="WY89" s="23"/>
      <c r="WZ89" s="23"/>
      <c r="XA89" s="23"/>
      <c r="XB89" s="23"/>
      <c r="XC89" s="23"/>
      <c r="XD89" s="23"/>
      <c r="XE89" s="23"/>
      <c r="XF89" s="23"/>
      <c r="XG89" s="23"/>
      <c r="XH89" s="23"/>
      <c r="XI89" s="23"/>
      <c r="XJ89" s="23"/>
      <c r="XK89" s="23"/>
      <c r="XL89" s="23"/>
      <c r="XM89" s="23"/>
      <c r="XN89" s="23"/>
      <c r="XO89" s="23"/>
      <c r="XP89" s="23"/>
      <c r="XQ89" s="23"/>
      <c r="XR89" s="23"/>
      <c r="XS89" s="23"/>
      <c r="XT89" s="23"/>
      <c r="XU89" s="23"/>
      <c r="XV89" s="23"/>
      <c r="XW89" s="23"/>
      <c r="XX89" s="23"/>
      <c r="XY89" s="23"/>
      <c r="XZ89" s="23"/>
      <c r="YA89" s="23"/>
      <c r="YB89" s="23"/>
      <c r="YC89" s="23"/>
      <c r="YD89" s="23"/>
      <c r="YE89" s="23"/>
      <c r="YF89" s="23"/>
      <c r="YG89" s="23"/>
      <c r="YH89" s="23"/>
      <c r="YI89" s="23"/>
      <c r="YJ89" s="23"/>
      <c r="YK89" s="23"/>
      <c r="YL89" s="23"/>
      <c r="YM89" s="23"/>
      <c r="YN89" s="23"/>
      <c r="YO89" s="23"/>
      <c r="YP89" s="23"/>
      <c r="YQ89" s="23"/>
      <c r="YR89" s="23"/>
      <c r="YS89" s="23"/>
      <c r="YT89" s="23"/>
      <c r="YU89" s="23"/>
      <c r="YV89" s="23"/>
      <c r="YW89" s="23"/>
      <c r="YX89" s="23"/>
      <c r="YY89" s="23"/>
      <c r="YZ89" s="23"/>
      <c r="ZA89" s="23"/>
      <c r="ZB89" s="23"/>
      <c r="ZC89" s="23"/>
      <c r="ZD89" s="23"/>
      <c r="ZE89" s="23"/>
      <c r="ZF89" s="23"/>
      <c r="ZG89" s="23"/>
      <c r="ZH89" s="23"/>
      <c r="ZI89" s="23"/>
      <c r="ZJ89" s="23"/>
      <c r="ZK89" s="23"/>
      <c r="ZL89" s="23"/>
      <c r="ZM89" s="23"/>
      <c r="ZN89" s="23"/>
      <c r="ZO89" s="23"/>
      <c r="ZP89" s="23"/>
      <c r="ZQ89" s="23"/>
      <c r="ZR89" s="23"/>
      <c r="ZS89" s="23"/>
      <c r="ZT89" s="23"/>
      <c r="ZU89" s="23"/>
      <c r="ZV89" s="23"/>
      <c r="ZW89" s="23"/>
      <c r="ZX89" s="23"/>
      <c r="ZY89" s="23"/>
      <c r="ZZ89" s="23"/>
      <c r="AAA89" s="23"/>
      <c r="AAB89" s="23"/>
      <c r="AAC89" s="23"/>
      <c r="AAD89" s="23"/>
      <c r="AAE89" s="23"/>
      <c r="AAF89" s="23"/>
      <c r="AAG89" s="23"/>
      <c r="AAH89" s="23"/>
      <c r="AAI89" s="23"/>
      <c r="AAJ89" s="23"/>
      <c r="AAK89" s="23"/>
      <c r="AAL89" s="23"/>
      <c r="AAM89" s="23"/>
      <c r="AAN89" s="23"/>
      <c r="AAO89" s="23"/>
      <c r="AAP89" s="23"/>
      <c r="AAQ89" s="23"/>
      <c r="AAR89" s="23"/>
      <c r="AAS89" s="23"/>
      <c r="AAT89" s="23"/>
      <c r="AAU89" s="23"/>
      <c r="AAV89" s="23"/>
      <c r="AAW89" s="23"/>
      <c r="AAX89" s="23"/>
      <c r="AAY89" s="23"/>
      <c r="AAZ89" s="23"/>
      <c r="ABA89" s="23"/>
      <c r="ABB89" s="23"/>
      <c r="ABC89" s="23"/>
      <c r="ABD89" s="23"/>
      <c r="ABE89" s="23"/>
      <c r="ABF89" s="23"/>
      <c r="ABG89" s="23"/>
      <c r="ABH89" s="23"/>
      <c r="ABI89" s="23"/>
      <c r="ABJ89" s="23"/>
      <c r="ABK89" s="23"/>
      <c r="ABL89" s="23"/>
      <c r="ABM89" s="23"/>
      <c r="ABN89" s="23"/>
      <c r="ABO89" s="23"/>
      <c r="ABP89" s="23"/>
      <c r="ABQ89" s="23"/>
      <c r="ABR89" s="23"/>
      <c r="ABS89" s="23"/>
      <c r="ABT89" s="23"/>
      <c r="ABU89" s="23"/>
      <c r="ABV89" s="23"/>
      <c r="ABW89" s="23"/>
      <c r="ABX89" s="23"/>
      <c r="ABY89" s="23"/>
      <c r="ABZ89" s="23"/>
      <c r="ACA89" s="23"/>
      <c r="ACB89" s="23"/>
      <c r="ACC89" s="23"/>
      <c r="ACD89" s="23"/>
      <c r="ACE89" s="23"/>
      <c r="ACF89" s="23"/>
      <c r="ACG89" s="23"/>
      <c r="ACH89" s="23"/>
      <c r="ACI89" s="23"/>
      <c r="ACJ89" s="23"/>
      <c r="ACK89" s="23"/>
      <c r="ACL89" s="23"/>
      <c r="ACM89" s="23"/>
      <c r="ACN89" s="23"/>
      <c r="ACO89" s="23"/>
      <c r="ACP89" s="23"/>
      <c r="ACQ89" s="23"/>
      <c r="ACR89" s="23"/>
      <c r="ACS89" s="23"/>
      <c r="ACT89" s="23"/>
      <c r="ACU89" s="23"/>
      <c r="ACV89" s="23"/>
      <c r="ACW89" s="23"/>
      <c r="ACX89" s="23"/>
      <c r="ACY89" s="23"/>
      <c r="ACZ89" s="23"/>
      <c r="ADA89" s="23"/>
      <c r="ADB89" s="23"/>
      <c r="ADC89" s="23"/>
      <c r="ADD89" s="23"/>
      <c r="ADE89" s="23"/>
      <c r="ADF89" s="23"/>
      <c r="ADG89" s="23"/>
      <c r="ADH89" s="23"/>
      <c r="ADI89" s="23"/>
      <c r="ADJ89" s="23"/>
      <c r="ADK89" s="23"/>
      <c r="ADL89" s="23"/>
      <c r="ADM89" s="23"/>
      <c r="ADN89" s="23"/>
      <c r="ADO89" s="23"/>
      <c r="ADP89" s="23"/>
      <c r="ADQ89" s="23"/>
      <c r="ADR89" s="23"/>
      <c r="ADS89" s="23"/>
      <c r="ADT89" s="23"/>
      <c r="ADU89" s="23"/>
      <c r="ADV89" s="23"/>
      <c r="ADW89" s="23"/>
      <c r="ADX89" s="23"/>
      <c r="ADY89" s="23"/>
      <c r="ADZ89" s="23"/>
      <c r="AEA89" s="23"/>
      <c r="AEB89" s="23"/>
      <c r="AEC89" s="23"/>
      <c r="AED89" s="23"/>
      <c r="AEE89" s="23"/>
      <c r="AEF89" s="23"/>
      <c r="AEG89" s="23"/>
      <c r="AEH89" s="23"/>
      <c r="AEI89" s="23"/>
      <c r="AEJ89" s="23"/>
      <c r="AEK89" s="23"/>
      <c r="AEL89" s="23"/>
      <c r="AEM89" s="23"/>
      <c r="AEN89" s="23"/>
      <c r="AEO89" s="23"/>
      <c r="AEP89" s="23"/>
      <c r="AEQ89" s="23"/>
      <c r="AER89" s="23"/>
      <c r="AES89" s="23"/>
      <c r="AET89" s="23"/>
      <c r="AEU89" s="23"/>
      <c r="AEV89" s="23"/>
      <c r="AEW89" s="23"/>
      <c r="AEX89" s="23"/>
      <c r="AEY89" s="23"/>
      <c r="AEZ89" s="23"/>
      <c r="AFA89" s="23"/>
      <c r="AFB89" s="23"/>
      <c r="AFC89" s="23"/>
      <c r="AFD89" s="23"/>
      <c r="AFE89" s="23"/>
      <c r="AFF89" s="23"/>
      <c r="AFG89" s="23"/>
      <c r="AFH89" s="23"/>
      <c r="AFI89" s="23"/>
      <c r="AFJ89" s="23"/>
      <c r="AFK89" s="23"/>
      <c r="AFL89" s="23"/>
      <c r="AFM89" s="23"/>
      <c r="AFN89" s="23"/>
      <c r="AFO89" s="23"/>
      <c r="AFP89" s="23"/>
      <c r="AFQ89" s="23"/>
      <c r="AFR89" s="23"/>
      <c r="AFS89" s="23"/>
      <c r="AFT89" s="23"/>
      <c r="AFU89" s="23"/>
      <c r="AFV89" s="23"/>
      <c r="AFW89" s="23"/>
      <c r="AFX89" s="23"/>
      <c r="AFY89" s="23"/>
      <c r="AFZ89" s="23"/>
      <c r="AGA89" s="23"/>
      <c r="AGB89" s="23"/>
      <c r="AGC89" s="23"/>
      <c r="AGD89" s="23"/>
      <c r="AGE89" s="23"/>
      <c r="AGF89" s="23"/>
      <c r="AGG89" s="23"/>
      <c r="AGH89" s="23"/>
      <c r="AGI89" s="23"/>
      <c r="AGJ89" s="23"/>
      <c r="AGK89" s="23"/>
      <c r="AGL89" s="23"/>
      <c r="AGM89" s="23"/>
      <c r="AGN89" s="23"/>
      <c r="AGO89" s="23"/>
      <c r="AGP89" s="23"/>
      <c r="AGQ89" s="23"/>
      <c r="AGR89" s="23"/>
      <c r="AGS89" s="23"/>
      <c r="AGT89" s="23"/>
      <c r="AGU89" s="23"/>
      <c r="AGV89" s="23"/>
      <c r="AGW89" s="23"/>
      <c r="AGX89" s="23"/>
      <c r="AGY89" s="23"/>
      <c r="AGZ89" s="23"/>
      <c r="AHA89" s="23"/>
      <c r="AHB89" s="23"/>
      <c r="AHC89" s="23"/>
      <c r="AHD89" s="23"/>
      <c r="AHE89" s="23"/>
      <c r="AHF89" s="23"/>
      <c r="AHG89" s="23"/>
      <c r="AHH89" s="23"/>
      <c r="AHI89" s="23"/>
      <c r="AHJ89" s="23"/>
      <c r="AHK89" s="23"/>
      <c r="AHL89" s="23"/>
      <c r="AHM89" s="23"/>
      <c r="AHN89" s="23"/>
      <c r="AHO89" s="23"/>
      <c r="AHP89" s="23"/>
      <c r="AHQ89" s="23"/>
      <c r="AHR89" s="23"/>
      <c r="AHS89" s="23"/>
      <c r="AHT89" s="23"/>
      <c r="AHU89" s="23"/>
      <c r="AHV89" s="23"/>
      <c r="AHW89" s="23"/>
      <c r="AHX89" s="23"/>
      <c r="AHY89" s="23"/>
      <c r="AHZ89" s="23"/>
      <c r="AIA89" s="23"/>
      <c r="AIB89" s="23"/>
      <c r="AIC89" s="23"/>
      <c r="AID89" s="23"/>
      <c r="AIE89" s="23"/>
      <c r="AIF89" s="23"/>
      <c r="AIG89" s="23"/>
      <c r="AIH89" s="23"/>
      <c r="AII89" s="23"/>
      <c r="AIJ89" s="23"/>
      <c r="AIK89" s="23"/>
      <c r="AIL89" s="23"/>
      <c r="AIM89" s="23"/>
      <c r="AIN89" s="23"/>
      <c r="AIO89" s="23"/>
      <c r="AIP89" s="23"/>
      <c r="AIQ89" s="23"/>
      <c r="AIR89" s="23"/>
      <c r="AIS89" s="23"/>
      <c r="AIT89" s="23"/>
      <c r="AIU89" s="23"/>
      <c r="AIV89" s="23"/>
      <c r="AIW89" s="23"/>
      <c r="AIX89" s="23"/>
      <c r="AIY89" s="23"/>
      <c r="AIZ89" s="23"/>
      <c r="AJA89" s="23"/>
      <c r="AJB89" s="23"/>
      <c r="AJC89" s="23"/>
      <c r="AJD89" s="23"/>
      <c r="AJE89" s="23"/>
      <c r="AJF89" s="23"/>
      <c r="AJG89" s="23"/>
      <c r="AJH89" s="23"/>
      <c r="AJI89" s="23"/>
      <c r="AJJ89" s="23"/>
      <c r="AJK89" s="23"/>
      <c r="AJL89" s="23"/>
      <c r="AJM89" s="23"/>
      <c r="AJN89" s="23"/>
      <c r="AJO89" s="23"/>
      <c r="AJP89" s="23"/>
      <c r="AJQ89" s="23"/>
      <c r="AJR89" s="23"/>
      <c r="AJS89" s="23"/>
      <c r="AJT89" s="23"/>
      <c r="AJU89" s="23"/>
      <c r="AJV89" s="23"/>
      <c r="AJW89" s="23"/>
      <c r="AJX89" s="23"/>
      <c r="AJY89" s="23"/>
      <c r="AJZ89" s="23"/>
      <c r="AKA89" s="23"/>
      <c r="AKB89" s="23"/>
      <c r="AKC89" s="23"/>
      <c r="AKD89" s="23"/>
      <c r="AKE89" s="23"/>
      <c r="AKF89" s="23"/>
      <c r="AKG89" s="23"/>
      <c r="AKH89" s="23"/>
      <c r="AKI89" s="23"/>
      <c r="AKJ89" s="23"/>
      <c r="AKK89" s="23"/>
      <c r="AKL89" s="23"/>
      <c r="AKM89" s="23"/>
      <c r="AKN89" s="23"/>
      <c r="AKO89" s="23"/>
      <c r="AKP89" s="23"/>
      <c r="AKQ89" s="23"/>
      <c r="AKR89" s="23"/>
      <c r="AKS89" s="23"/>
      <c r="AKT89" s="23"/>
      <c r="AKU89" s="23"/>
      <c r="AKV89" s="23"/>
      <c r="AKW89" s="23"/>
      <c r="AKX89" s="23"/>
      <c r="AKY89" s="23"/>
      <c r="AKZ89" s="23"/>
      <c r="ALA89" s="23"/>
      <c r="ALB89" s="23"/>
      <c r="ALC89" s="23"/>
      <c r="ALD89" s="23"/>
      <c r="ALE89" s="23"/>
      <c r="ALF89" s="23"/>
      <c r="ALG89" s="23"/>
      <c r="ALH89" s="23"/>
      <c r="ALI89" s="23"/>
      <c r="ALJ89" s="23"/>
      <c r="ALK89" s="23"/>
      <c r="ALL89" s="23"/>
      <c r="ALM89" s="23"/>
      <c r="ALN89" s="23"/>
      <c r="ALO89" s="23"/>
      <c r="ALP89" s="23"/>
      <c r="ALQ89" s="23"/>
      <c r="ALR89" s="23"/>
      <c r="ALS89" s="23"/>
      <c r="ALT89" s="23"/>
      <c r="ALU89" s="23"/>
      <c r="ALV89" s="23"/>
      <c r="ALW89" s="23"/>
      <c r="ALX89" s="23"/>
      <c r="ALY89" s="23"/>
      <c r="ALZ89" s="23"/>
      <c r="AMA89" s="23"/>
      <c r="AMB89" s="23"/>
      <c r="AMC89" s="23"/>
      <c r="AMD89" s="23"/>
      <c r="AME89" s="23"/>
      <c r="AMF89" s="23"/>
      <c r="AMG89" s="23"/>
      <c r="AMH89" s="23"/>
      <c r="AMI89" s="23"/>
      <c r="AMJ89" s="23"/>
      <c r="AMK89" s="23"/>
    </row>
    <row r="90" spans="1:1025" s="24" customFormat="1" ht="16.5" customHeight="1">
      <c r="A90" s="49" t="s">
        <v>12</v>
      </c>
      <c r="B90" s="308" t="s">
        <v>26</v>
      </c>
      <c r="C90" s="308"/>
      <c r="D90" s="308"/>
      <c r="E90" s="308"/>
      <c r="F90" s="308"/>
      <c r="G90" s="253">
        <v>0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  <c r="TI90" s="23"/>
      <c r="TJ90" s="23"/>
      <c r="TK90" s="23"/>
      <c r="TL90" s="23"/>
      <c r="TM90" s="23"/>
      <c r="TN90" s="23"/>
      <c r="TO90" s="23"/>
      <c r="TP90" s="23"/>
      <c r="TQ90" s="23"/>
      <c r="TR90" s="23"/>
      <c r="TS90" s="23"/>
      <c r="TT90" s="23"/>
      <c r="TU90" s="23"/>
      <c r="TV90" s="23"/>
      <c r="TW90" s="23"/>
      <c r="TX90" s="23"/>
      <c r="TY90" s="23"/>
      <c r="TZ90" s="23"/>
      <c r="UA90" s="23"/>
      <c r="UB90" s="23"/>
      <c r="UC90" s="23"/>
      <c r="UD90" s="23"/>
      <c r="UE90" s="23"/>
      <c r="UF90" s="23"/>
      <c r="UG90" s="23"/>
      <c r="UH90" s="23"/>
      <c r="UI90" s="23"/>
      <c r="UJ90" s="23"/>
      <c r="UK90" s="23"/>
      <c r="UL90" s="23"/>
      <c r="UM90" s="23"/>
      <c r="UN90" s="23"/>
      <c r="UO90" s="23"/>
      <c r="UP90" s="23"/>
      <c r="UQ90" s="23"/>
      <c r="UR90" s="23"/>
      <c r="US90" s="23"/>
      <c r="UT90" s="23"/>
      <c r="UU90" s="23"/>
      <c r="UV90" s="23"/>
      <c r="UW90" s="23"/>
      <c r="UX90" s="23"/>
      <c r="UY90" s="23"/>
      <c r="UZ90" s="23"/>
      <c r="VA90" s="23"/>
      <c r="VB90" s="23"/>
      <c r="VC90" s="23"/>
      <c r="VD90" s="23"/>
      <c r="VE90" s="23"/>
      <c r="VF90" s="23"/>
      <c r="VG90" s="23"/>
      <c r="VH90" s="23"/>
      <c r="VI90" s="23"/>
      <c r="VJ90" s="23"/>
      <c r="VK90" s="23"/>
      <c r="VL90" s="23"/>
      <c r="VM90" s="23"/>
      <c r="VN90" s="23"/>
      <c r="VO90" s="23"/>
      <c r="VP90" s="23"/>
      <c r="VQ90" s="23"/>
      <c r="VR90" s="23"/>
      <c r="VS90" s="23"/>
      <c r="VT90" s="23"/>
      <c r="VU90" s="23"/>
      <c r="VV90" s="23"/>
      <c r="VW90" s="23"/>
      <c r="VX90" s="23"/>
      <c r="VY90" s="23"/>
      <c r="VZ90" s="23"/>
      <c r="WA90" s="23"/>
      <c r="WB90" s="23"/>
      <c r="WC90" s="23"/>
      <c r="WD90" s="23"/>
      <c r="WE90" s="23"/>
      <c r="WF90" s="23"/>
      <c r="WG90" s="23"/>
      <c r="WH90" s="23"/>
      <c r="WI90" s="23"/>
      <c r="WJ90" s="23"/>
      <c r="WK90" s="23"/>
      <c r="WL90" s="23"/>
      <c r="WM90" s="23"/>
      <c r="WN90" s="23"/>
      <c r="WO90" s="23"/>
      <c r="WP90" s="23"/>
      <c r="WQ90" s="23"/>
      <c r="WR90" s="23"/>
      <c r="WS90" s="23"/>
      <c r="WT90" s="23"/>
      <c r="WU90" s="23"/>
      <c r="WV90" s="23"/>
      <c r="WW90" s="23"/>
      <c r="WX90" s="23"/>
      <c r="WY90" s="23"/>
      <c r="WZ90" s="23"/>
      <c r="XA90" s="23"/>
      <c r="XB90" s="23"/>
      <c r="XC90" s="23"/>
      <c r="XD90" s="23"/>
      <c r="XE90" s="23"/>
      <c r="XF90" s="23"/>
      <c r="XG90" s="23"/>
      <c r="XH90" s="23"/>
      <c r="XI90" s="23"/>
      <c r="XJ90" s="23"/>
      <c r="XK90" s="23"/>
      <c r="XL90" s="23"/>
      <c r="XM90" s="23"/>
      <c r="XN90" s="23"/>
      <c r="XO90" s="23"/>
      <c r="XP90" s="23"/>
      <c r="XQ90" s="23"/>
      <c r="XR90" s="23"/>
      <c r="XS90" s="23"/>
      <c r="XT90" s="23"/>
      <c r="XU90" s="23"/>
      <c r="XV90" s="23"/>
      <c r="XW90" s="23"/>
      <c r="XX90" s="23"/>
      <c r="XY90" s="23"/>
      <c r="XZ90" s="23"/>
      <c r="YA90" s="23"/>
      <c r="YB90" s="23"/>
      <c r="YC90" s="23"/>
      <c r="YD90" s="23"/>
      <c r="YE90" s="23"/>
      <c r="YF90" s="23"/>
      <c r="YG90" s="23"/>
      <c r="YH90" s="23"/>
      <c r="YI90" s="23"/>
      <c r="YJ90" s="23"/>
      <c r="YK90" s="23"/>
      <c r="YL90" s="23"/>
      <c r="YM90" s="23"/>
      <c r="YN90" s="23"/>
      <c r="YO90" s="23"/>
      <c r="YP90" s="23"/>
      <c r="YQ90" s="23"/>
      <c r="YR90" s="23"/>
      <c r="YS90" s="23"/>
      <c r="YT90" s="23"/>
      <c r="YU90" s="23"/>
      <c r="YV90" s="23"/>
      <c r="YW90" s="23"/>
      <c r="YX90" s="23"/>
      <c r="YY90" s="23"/>
      <c r="YZ90" s="23"/>
      <c r="ZA90" s="23"/>
      <c r="ZB90" s="23"/>
      <c r="ZC90" s="23"/>
      <c r="ZD90" s="23"/>
      <c r="ZE90" s="23"/>
      <c r="ZF90" s="23"/>
      <c r="ZG90" s="23"/>
      <c r="ZH90" s="23"/>
      <c r="ZI90" s="23"/>
      <c r="ZJ90" s="23"/>
      <c r="ZK90" s="23"/>
      <c r="ZL90" s="23"/>
      <c r="ZM90" s="23"/>
      <c r="ZN90" s="23"/>
      <c r="ZO90" s="23"/>
      <c r="ZP90" s="23"/>
      <c r="ZQ90" s="23"/>
      <c r="ZR90" s="23"/>
      <c r="ZS90" s="23"/>
      <c r="ZT90" s="23"/>
      <c r="ZU90" s="23"/>
      <c r="ZV90" s="23"/>
      <c r="ZW90" s="23"/>
      <c r="ZX90" s="23"/>
      <c r="ZY90" s="23"/>
      <c r="ZZ90" s="23"/>
      <c r="AAA90" s="23"/>
      <c r="AAB90" s="23"/>
      <c r="AAC90" s="23"/>
      <c r="AAD90" s="23"/>
      <c r="AAE90" s="23"/>
      <c r="AAF90" s="23"/>
      <c r="AAG90" s="23"/>
      <c r="AAH90" s="23"/>
      <c r="AAI90" s="23"/>
      <c r="AAJ90" s="23"/>
      <c r="AAK90" s="23"/>
      <c r="AAL90" s="23"/>
      <c r="AAM90" s="23"/>
      <c r="AAN90" s="23"/>
      <c r="AAO90" s="23"/>
      <c r="AAP90" s="23"/>
      <c r="AAQ90" s="23"/>
      <c r="AAR90" s="23"/>
      <c r="AAS90" s="23"/>
      <c r="AAT90" s="23"/>
      <c r="AAU90" s="23"/>
      <c r="AAV90" s="23"/>
      <c r="AAW90" s="23"/>
      <c r="AAX90" s="23"/>
      <c r="AAY90" s="23"/>
      <c r="AAZ90" s="23"/>
      <c r="ABA90" s="23"/>
      <c r="ABB90" s="23"/>
      <c r="ABC90" s="23"/>
      <c r="ABD90" s="23"/>
      <c r="ABE90" s="23"/>
      <c r="ABF90" s="23"/>
      <c r="ABG90" s="23"/>
      <c r="ABH90" s="23"/>
      <c r="ABI90" s="23"/>
      <c r="ABJ90" s="23"/>
      <c r="ABK90" s="23"/>
      <c r="ABL90" s="23"/>
      <c r="ABM90" s="23"/>
      <c r="ABN90" s="23"/>
      <c r="ABO90" s="23"/>
      <c r="ABP90" s="23"/>
      <c r="ABQ90" s="23"/>
      <c r="ABR90" s="23"/>
      <c r="ABS90" s="23"/>
      <c r="ABT90" s="23"/>
      <c r="ABU90" s="23"/>
      <c r="ABV90" s="23"/>
      <c r="ABW90" s="23"/>
      <c r="ABX90" s="23"/>
      <c r="ABY90" s="23"/>
      <c r="ABZ90" s="23"/>
      <c r="ACA90" s="23"/>
      <c r="ACB90" s="23"/>
      <c r="ACC90" s="23"/>
      <c r="ACD90" s="23"/>
      <c r="ACE90" s="23"/>
      <c r="ACF90" s="23"/>
      <c r="ACG90" s="23"/>
      <c r="ACH90" s="23"/>
      <c r="ACI90" s="23"/>
      <c r="ACJ90" s="23"/>
      <c r="ACK90" s="23"/>
      <c r="ACL90" s="23"/>
      <c r="ACM90" s="23"/>
      <c r="ACN90" s="23"/>
      <c r="ACO90" s="23"/>
      <c r="ACP90" s="23"/>
      <c r="ACQ90" s="23"/>
      <c r="ACR90" s="23"/>
      <c r="ACS90" s="23"/>
      <c r="ACT90" s="23"/>
      <c r="ACU90" s="23"/>
      <c r="ACV90" s="23"/>
      <c r="ACW90" s="23"/>
      <c r="ACX90" s="23"/>
      <c r="ACY90" s="23"/>
      <c r="ACZ90" s="23"/>
      <c r="ADA90" s="23"/>
      <c r="ADB90" s="23"/>
      <c r="ADC90" s="23"/>
      <c r="ADD90" s="23"/>
      <c r="ADE90" s="23"/>
      <c r="ADF90" s="23"/>
      <c r="ADG90" s="23"/>
      <c r="ADH90" s="23"/>
      <c r="ADI90" s="23"/>
      <c r="ADJ90" s="23"/>
      <c r="ADK90" s="23"/>
      <c r="ADL90" s="23"/>
      <c r="ADM90" s="23"/>
      <c r="ADN90" s="23"/>
      <c r="ADO90" s="23"/>
      <c r="ADP90" s="23"/>
      <c r="ADQ90" s="23"/>
      <c r="ADR90" s="23"/>
      <c r="ADS90" s="23"/>
      <c r="ADT90" s="23"/>
      <c r="ADU90" s="23"/>
      <c r="ADV90" s="23"/>
      <c r="ADW90" s="23"/>
      <c r="ADX90" s="23"/>
      <c r="ADY90" s="23"/>
      <c r="ADZ90" s="23"/>
      <c r="AEA90" s="23"/>
      <c r="AEB90" s="23"/>
      <c r="AEC90" s="23"/>
      <c r="AED90" s="23"/>
      <c r="AEE90" s="23"/>
      <c r="AEF90" s="23"/>
      <c r="AEG90" s="23"/>
      <c r="AEH90" s="23"/>
      <c r="AEI90" s="23"/>
      <c r="AEJ90" s="23"/>
      <c r="AEK90" s="23"/>
      <c r="AEL90" s="23"/>
      <c r="AEM90" s="23"/>
      <c r="AEN90" s="23"/>
      <c r="AEO90" s="23"/>
      <c r="AEP90" s="23"/>
      <c r="AEQ90" s="23"/>
      <c r="AER90" s="23"/>
      <c r="AES90" s="23"/>
      <c r="AET90" s="23"/>
      <c r="AEU90" s="23"/>
      <c r="AEV90" s="23"/>
      <c r="AEW90" s="23"/>
      <c r="AEX90" s="23"/>
      <c r="AEY90" s="23"/>
      <c r="AEZ90" s="23"/>
      <c r="AFA90" s="23"/>
      <c r="AFB90" s="23"/>
      <c r="AFC90" s="23"/>
      <c r="AFD90" s="23"/>
      <c r="AFE90" s="23"/>
      <c r="AFF90" s="23"/>
      <c r="AFG90" s="23"/>
      <c r="AFH90" s="23"/>
      <c r="AFI90" s="23"/>
      <c r="AFJ90" s="23"/>
      <c r="AFK90" s="23"/>
      <c r="AFL90" s="23"/>
      <c r="AFM90" s="23"/>
      <c r="AFN90" s="23"/>
      <c r="AFO90" s="23"/>
      <c r="AFP90" s="23"/>
      <c r="AFQ90" s="23"/>
      <c r="AFR90" s="23"/>
      <c r="AFS90" s="23"/>
      <c r="AFT90" s="23"/>
      <c r="AFU90" s="23"/>
      <c r="AFV90" s="23"/>
      <c r="AFW90" s="23"/>
      <c r="AFX90" s="23"/>
      <c r="AFY90" s="23"/>
      <c r="AFZ90" s="23"/>
      <c r="AGA90" s="23"/>
      <c r="AGB90" s="23"/>
      <c r="AGC90" s="23"/>
      <c r="AGD90" s="23"/>
      <c r="AGE90" s="23"/>
      <c r="AGF90" s="23"/>
      <c r="AGG90" s="23"/>
      <c r="AGH90" s="23"/>
      <c r="AGI90" s="23"/>
      <c r="AGJ90" s="23"/>
      <c r="AGK90" s="23"/>
      <c r="AGL90" s="23"/>
      <c r="AGM90" s="23"/>
      <c r="AGN90" s="23"/>
      <c r="AGO90" s="23"/>
      <c r="AGP90" s="23"/>
      <c r="AGQ90" s="23"/>
      <c r="AGR90" s="23"/>
      <c r="AGS90" s="23"/>
      <c r="AGT90" s="23"/>
      <c r="AGU90" s="23"/>
      <c r="AGV90" s="23"/>
      <c r="AGW90" s="23"/>
      <c r="AGX90" s="23"/>
      <c r="AGY90" s="23"/>
      <c r="AGZ90" s="23"/>
      <c r="AHA90" s="23"/>
      <c r="AHB90" s="23"/>
      <c r="AHC90" s="23"/>
      <c r="AHD90" s="23"/>
      <c r="AHE90" s="23"/>
      <c r="AHF90" s="23"/>
      <c r="AHG90" s="23"/>
      <c r="AHH90" s="23"/>
      <c r="AHI90" s="23"/>
      <c r="AHJ90" s="23"/>
      <c r="AHK90" s="23"/>
      <c r="AHL90" s="23"/>
      <c r="AHM90" s="23"/>
      <c r="AHN90" s="23"/>
      <c r="AHO90" s="23"/>
      <c r="AHP90" s="23"/>
      <c r="AHQ90" s="23"/>
      <c r="AHR90" s="23"/>
      <c r="AHS90" s="23"/>
      <c r="AHT90" s="23"/>
      <c r="AHU90" s="23"/>
      <c r="AHV90" s="23"/>
      <c r="AHW90" s="23"/>
      <c r="AHX90" s="23"/>
      <c r="AHY90" s="23"/>
      <c r="AHZ90" s="23"/>
      <c r="AIA90" s="23"/>
      <c r="AIB90" s="23"/>
      <c r="AIC90" s="23"/>
      <c r="AID90" s="23"/>
      <c r="AIE90" s="23"/>
      <c r="AIF90" s="23"/>
      <c r="AIG90" s="23"/>
      <c r="AIH90" s="23"/>
      <c r="AII90" s="23"/>
      <c r="AIJ90" s="23"/>
      <c r="AIK90" s="23"/>
      <c r="AIL90" s="23"/>
      <c r="AIM90" s="23"/>
      <c r="AIN90" s="23"/>
      <c r="AIO90" s="23"/>
      <c r="AIP90" s="23"/>
      <c r="AIQ90" s="23"/>
      <c r="AIR90" s="23"/>
      <c r="AIS90" s="23"/>
      <c r="AIT90" s="23"/>
      <c r="AIU90" s="23"/>
      <c r="AIV90" s="23"/>
      <c r="AIW90" s="23"/>
      <c r="AIX90" s="23"/>
      <c r="AIY90" s="23"/>
      <c r="AIZ90" s="23"/>
      <c r="AJA90" s="23"/>
      <c r="AJB90" s="23"/>
      <c r="AJC90" s="23"/>
      <c r="AJD90" s="23"/>
      <c r="AJE90" s="23"/>
      <c r="AJF90" s="23"/>
      <c r="AJG90" s="23"/>
      <c r="AJH90" s="23"/>
      <c r="AJI90" s="23"/>
      <c r="AJJ90" s="23"/>
      <c r="AJK90" s="23"/>
      <c r="AJL90" s="23"/>
      <c r="AJM90" s="23"/>
      <c r="AJN90" s="23"/>
      <c r="AJO90" s="23"/>
      <c r="AJP90" s="23"/>
      <c r="AJQ90" s="23"/>
      <c r="AJR90" s="23"/>
      <c r="AJS90" s="23"/>
      <c r="AJT90" s="23"/>
      <c r="AJU90" s="23"/>
      <c r="AJV90" s="23"/>
      <c r="AJW90" s="23"/>
      <c r="AJX90" s="23"/>
      <c r="AJY90" s="23"/>
      <c r="AJZ90" s="23"/>
      <c r="AKA90" s="23"/>
      <c r="AKB90" s="23"/>
      <c r="AKC90" s="23"/>
      <c r="AKD90" s="23"/>
      <c r="AKE90" s="23"/>
      <c r="AKF90" s="23"/>
      <c r="AKG90" s="23"/>
      <c r="AKH90" s="23"/>
      <c r="AKI90" s="23"/>
      <c r="AKJ90" s="23"/>
      <c r="AKK90" s="23"/>
      <c r="AKL90" s="23"/>
      <c r="AKM90" s="23"/>
      <c r="AKN90" s="23"/>
      <c r="AKO90" s="23"/>
      <c r="AKP90" s="23"/>
      <c r="AKQ90" s="23"/>
      <c r="AKR90" s="23"/>
      <c r="AKS90" s="23"/>
      <c r="AKT90" s="23"/>
      <c r="AKU90" s="23"/>
      <c r="AKV90" s="23"/>
      <c r="AKW90" s="23"/>
      <c r="AKX90" s="23"/>
      <c r="AKY90" s="23"/>
      <c r="AKZ90" s="23"/>
      <c r="ALA90" s="23"/>
      <c r="ALB90" s="23"/>
      <c r="ALC90" s="23"/>
      <c r="ALD90" s="23"/>
      <c r="ALE90" s="23"/>
      <c r="ALF90" s="23"/>
      <c r="ALG90" s="23"/>
      <c r="ALH90" s="23"/>
      <c r="ALI90" s="23"/>
      <c r="ALJ90" s="23"/>
      <c r="ALK90" s="23"/>
      <c r="ALL90" s="23"/>
      <c r="ALM90" s="23"/>
      <c r="ALN90" s="23"/>
      <c r="ALO90" s="23"/>
      <c r="ALP90" s="23"/>
      <c r="ALQ90" s="23"/>
      <c r="ALR90" s="23"/>
      <c r="ALS90" s="23"/>
      <c r="ALT90" s="23"/>
      <c r="ALU90" s="23"/>
      <c r="ALV90" s="23"/>
      <c r="ALW90" s="23"/>
      <c r="ALX90" s="23"/>
      <c r="ALY90" s="23"/>
      <c r="ALZ90" s="23"/>
      <c r="AMA90" s="23"/>
      <c r="AMB90" s="23"/>
      <c r="AMC90" s="23"/>
      <c r="AMD90" s="23"/>
      <c r="AME90" s="23"/>
      <c r="AMF90" s="23"/>
      <c r="AMG90" s="23"/>
      <c r="AMH90" s="23"/>
      <c r="AMI90" s="23"/>
      <c r="AMJ90" s="23"/>
      <c r="AMK90" s="23"/>
    </row>
    <row r="91" spans="1:1025" s="24" customFormat="1" ht="16.5" customHeight="1">
      <c r="A91" s="49" t="s">
        <v>13</v>
      </c>
      <c r="B91" s="276" t="s">
        <v>107</v>
      </c>
      <c r="C91" s="276"/>
      <c r="D91" s="276"/>
      <c r="E91" s="276"/>
      <c r="F91" s="276"/>
      <c r="G91" s="213">
        <f>ROUND((G48)*26*0.00023,2)</f>
        <v>19.41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  <c r="TI91" s="23"/>
      <c r="TJ91" s="23"/>
      <c r="TK91" s="23"/>
      <c r="TL91" s="23"/>
      <c r="TM91" s="23"/>
      <c r="TN91" s="23"/>
      <c r="TO91" s="23"/>
      <c r="TP91" s="23"/>
      <c r="TQ91" s="23"/>
      <c r="TR91" s="23"/>
      <c r="TS91" s="23"/>
      <c r="TT91" s="23"/>
      <c r="TU91" s="23"/>
      <c r="TV91" s="23"/>
      <c r="TW91" s="23"/>
      <c r="TX91" s="23"/>
      <c r="TY91" s="23"/>
      <c r="TZ91" s="23"/>
      <c r="UA91" s="23"/>
      <c r="UB91" s="23"/>
      <c r="UC91" s="23"/>
      <c r="UD91" s="23"/>
      <c r="UE91" s="23"/>
      <c r="UF91" s="23"/>
      <c r="UG91" s="23"/>
      <c r="UH91" s="23"/>
      <c r="UI91" s="23"/>
      <c r="UJ91" s="23"/>
      <c r="UK91" s="23"/>
      <c r="UL91" s="23"/>
      <c r="UM91" s="23"/>
      <c r="UN91" s="23"/>
      <c r="UO91" s="23"/>
      <c r="UP91" s="23"/>
      <c r="UQ91" s="23"/>
      <c r="UR91" s="23"/>
      <c r="US91" s="23"/>
      <c r="UT91" s="23"/>
      <c r="UU91" s="23"/>
      <c r="UV91" s="23"/>
      <c r="UW91" s="23"/>
      <c r="UX91" s="23"/>
      <c r="UY91" s="23"/>
      <c r="UZ91" s="23"/>
      <c r="VA91" s="23"/>
      <c r="VB91" s="23"/>
      <c r="VC91" s="23"/>
      <c r="VD91" s="23"/>
      <c r="VE91" s="23"/>
      <c r="VF91" s="23"/>
      <c r="VG91" s="23"/>
      <c r="VH91" s="23"/>
      <c r="VI91" s="23"/>
      <c r="VJ91" s="23"/>
      <c r="VK91" s="23"/>
      <c r="VL91" s="23"/>
      <c r="VM91" s="23"/>
      <c r="VN91" s="23"/>
      <c r="VO91" s="23"/>
      <c r="VP91" s="23"/>
      <c r="VQ91" s="23"/>
      <c r="VR91" s="23"/>
      <c r="VS91" s="23"/>
      <c r="VT91" s="23"/>
      <c r="VU91" s="23"/>
      <c r="VV91" s="23"/>
      <c r="VW91" s="23"/>
      <c r="VX91" s="23"/>
      <c r="VY91" s="23"/>
      <c r="VZ91" s="23"/>
      <c r="WA91" s="23"/>
      <c r="WB91" s="23"/>
      <c r="WC91" s="23"/>
      <c r="WD91" s="23"/>
      <c r="WE91" s="23"/>
      <c r="WF91" s="23"/>
      <c r="WG91" s="23"/>
      <c r="WH91" s="23"/>
      <c r="WI91" s="23"/>
      <c r="WJ91" s="23"/>
      <c r="WK91" s="23"/>
      <c r="WL91" s="23"/>
      <c r="WM91" s="23"/>
      <c r="WN91" s="23"/>
      <c r="WO91" s="23"/>
      <c r="WP91" s="23"/>
      <c r="WQ91" s="23"/>
      <c r="WR91" s="23"/>
      <c r="WS91" s="23"/>
      <c r="WT91" s="23"/>
      <c r="WU91" s="23"/>
      <c r="WV91" s="23"/>
      <c r="WW91" s="23"/>
      <c r="WX91" s="23"/>
      <c r="WY91" s="23"/>
      <c r="WZ91" s="23"/>
      <c r="XA91" s="23"/>
      <c r="XB91" s="23"/>
      <c r="XC91" s="23"/>
      <c r="XD91" s="23"/>
      <c r="XE91" s="23"/>
      <c r="XF91" s="23"/>
      <c r="XG91" s="23"/>
      <c r="XH91" s="23"/>
      <c r="XI91" s="23"/>
      <c r="XJ91" s="23"/>
      <c r="XK91" s="23"/>
      <c r="XL91" s="23"/>
      <c r="XM91" s="23"/>
      <c r="XN91" s="23"/>
      <c r="XO91" s="23"/>
      <c r="XP91" s="23"/>
      <c r="XQ91" s="23"/>
      <c r="XR91" s="23"/>
      <c r="XS91" s="23"/>
      <c r="XT91" s="23"/>
      <c r="XU91" s="23"/>
      <c r="XV91" s="23"/>
      <c r="XW91" s="23"/>
      <c r="XX91" s="23"/>
      <c r="XY91" s="23"/>
      <c r="XZ91" s="23"/>
      <c r="YA91" s="23"/>
      <c r="YB91" s="23"/>
      <c r="YC91" s="23"/>
      <c r="YD91" s="23"/>
      <c r="YE91" s="23"/>
      <c r="YF91" s="23"/>
      <c r="YG91" s="23"/>
      <c r="YH91" s="23"/>
      <c r="YI91" s="23"/>
      <c r="YJ91" s="23"/>
      <c r="YK91" s="23"/>
      <c r="YL91" s="23"/>
      <c r="YM91" s="23"/>
      <c r="YN91" s="23"/>
      <c r="YO91" s="23"/>
      <c r="YP91" s="23"/>
      <c r="YQ91" s="23"/>
      <c r="YR91" s="23"/>
      <c r="YS91" s="23"/>
      <c r="YT91" s="23"/>
      <c r="YU91" s="23"/>
      <c r="YV91" s="23"/>
      <c r="YW91" s="23"/>
      <c r="YX91" s="23"/>
      <c r="YY91" s="23"/>
      <c r="YZ91" s="23"/>
      <c r="ZA91" s="23"/>
      <c r="ZB91" s="23"/>
      <c r="ZC91" s="23"/>
      <c r="ZD91" s="23"/>
      <c r="ZE91" s="23"/>
      <c r="ZF91" s="23"/>
      <c r="ZG91" s="23"/>
      <c r="ZH91" s="23"/>
      <c r="ZI91" s="23"/>
      <c r="ZJ91" s="23"/>
      <c r="ZK91" s="23"/>
      <c r="ZL91" s="23"/>
      <c r="ZM91" s="23"/>
      <c r="ZN91" s="23"/>
      <c r="ZO91" s="23"/>
      <c r="ZP91" s="23"/>
      <c r="ZQ91" s="23"/>
      <c r="ZR91" s="23"/>
      <c r="ZS91" s="23"/>
      <c r="ZT91" s="23"/>
      <c r="ZU91" s="23"/>
      <c r="ZV91" s="23"/>
      <c r="ZW91" s="23"/>
      <c r="ZX91" s="23"/>
      <c r="ZY91" s="23"/>
      <c r="ZZ91" s="23"/>
      <c r="AAA91" s="23"/>
      <c r="AAB91" s="23"/>
      <c r="AAC91" s="23"/>
      <c r="AAD91" s="23"/>
      <c r="AAE91" s="23"/>
      <c r="AAF91" s="23"/>
      <c r="AAG91" s="23"/>
      <c r="AAH91" s="23"/>
      <c r="AAI91" s="23"/>
      <c r="AAJ91" s="23"/>
      <c r="AAK91" s="23"/>
      <c r="AAL91" s="23"/>
      <c r="AAM91" s="23"/>
      <c r="AAN91" s="23"/>
      <c r="AAO91" s="23"/>
      <c r="AAP91" s="23"/>
      <c r="AAQ91" s="23"/>
      <c r="AAR91" s="23"/>
      <c r="AAS91" s="23"/>
      <c r="AAT91" s="23"/>
      <c r="AAU91" s="23"/>
      <c r="AAV91" s="23"/>
      <c r="AAW91" s="23"/>
      <c r="AAX91" s="23"/>
      <c r="AAY91" s="23"/>
      <c r="AAZ91" s="23"/>
      <c r="ABA91" s="23"/>
      <c r="ABB91" s="23"/>
      <c r="ABC91" s="23"/>
      <c r="ABD91" s="23"/>
      <c r="ABE91" s="23"/>
      <c r="ABF91" s="23"/>
      <c r="ABG91" s="23"/>
      <c r="ABH91" s="23"/>
      <c r="ABI91" s="23"/>
      <c r="ABJ91" s="23"/>
      <c r="ABK91" s="23"/>
      <c r="ABL91" s="23"/>
      <c r="ABM91" s="23"/>
      <c r="ABN91" s="23"/>
      <c r="ABO91" s="23"/>
      <c r="ABP91" s="23"/>
      <c r="ABQ91" s="23"/>
      <c r="ABR91" s="23"/>
      <c r="ABS91" s="23"/>
      <c r="ABT91" s="23"/>
      <c r="ABU91" s="23"/>
      <c r="ABV91" s="23"/>
      <c r="ABW91" s="23"/>
      <c r="ABX91" s="23"/>
      <c r="ABY91" s="23"/>
      <c r="ABZ91" s="23"/>
      <c r="ACA91" s="23"/>
      <c r="ACB91" s="23"/>
      <c r="ACC91" s="23"/>
      <c r="ACD91" s="23"/>
      <c r="ACE91" s="23"/>
      <c r="ACF91" s="23"/>
      <c r="ACG91" s="23"/>
      <c r="ACH91" s="23"/>
      <c r="ACI91" s="23"/>
      <c r="ACJ91" s="23"/>
      <c r="ACK91" s="23"/>
      <c r="ACL91" s="23"/>
      <c r="ACM91" s="23"/>
      <c r="ACN91" s="23"/>
      <c r="ACO91" s="23"/>
      <c r="ACP91" s="23"/>
      <c r="ACQ91" s="23"/>
      <c r="ACR91" s="23"/>
      <c r="ACS91" s="23"/>
      <c r="ACT91" s="23"/>
      <c r="ACU91" s="23"/>
      <c r="ACV91" s="23"/>
      <c r="ACW91" s="23"/>
      <c r="ACX91" s="23"/>
      <c r="ACY91" s="23"/>
      <c r="ACZ91" s="23"/>
      <c r="ADA91" s="23"/>
      <c r="ADB91" s="23"/>
      <c r="ADC91" s="23"/>
      <c r="ADD91" s="23"/>
      <c r="ADE91" s="23"/>
      <c r="ADF91" s="23"/>
      <c r="ADG91" s="23"/>
      <c r="ADH91" s="23"/>
      <c r="ADI91" s="23"/>
      <c r="ADJ91" s="23"/>
      <c r="ADK91" s="23"/>
      <c r="ADL91" s="23"/>
      <c r="ADM91" s="23"/>
      <c r="ADN91" s="23"/>
      <c r="ADO91" s="23"/>
      <c r="ADP91" s="23"/>
      <c r="ADQ91" s="23"/>
      <c r="ADR91" s="23"/>
      <c r="ADS91" s="23"/>
      <c r="ADT91" s="23"/>
      <c r="ADU91" s="23"/>
      <c r="ADV91" s="23"/>
      <c r="ADW91" s="23"/>
      <c r="ADX91" s="23"/>
      <c r="ADY91" s="23"/>
      <c r="ADZ91" s="23"/>
      <c r="AEA91" s="23"/>
      <c r="AEB91" s="23"/>
      <c r="AEC91" s="23"/>
      <c r="AED91" s="23"/>
      <c r="AEE91" s="23"/>
      <c r="AEF91" s="23"/>
      <c r="AEG91" s="23"/>
      <c r="AEH91" s="23"/>
      <c r="AEI91" s="23"/>
      <c r="AEJ91" s="23"/>
      <c r="AEK91" s="23"/>
      <c r="AEL91" s="23"/>
      <c r="AEM91" s="23"/>
      <c r="AEN91" s="23"/>
      <c r="AEO91" s="23"/>
      <c r="AEP91" s="23"/>
      <c r="AEQ91" s="23"/>
      <c r="AER91" s="23"/>
      <c r="AES91" s="23"/>
      <c r="AET91" s="23"/>
      <c r="AEU91" s="23"/>
      <c r="AEV91" s="23"/>
      <c r="AEW91" s="23"/>
      <c r="AEX91" s="23"/>
      <c r="AEY91" s="23"/>
      <c r="AEZ91" s="23"/>
      <c r="AFA91" s="23"/>
      <c r="AFB91" s="23"/>
      <c r="AFC91" s="23"/>
      <c r="AFD91" s="23"/>
      <c r="AFE91" s="23"/>
      <c r="AFF91" s="23"/>
      <c r="AFG91" s="23"/>
      <c r="AFH91" s="23"/>
      <c r="AFI91" s="23"/>
      <c r="AFJ91" s="23"/>
      <c r="AFK91" s="23"/>
      <c r="AFL91" s="23"/>
      <c r="AFM91" s="23"/>
      <c r="AFN91" s="23"/>
      <c r="AFO91" s="23"/>
      <c r="AFP91" s="23"/>
      <c r="AFQ91" s="23"/>
      <c r="AFR91" s="23"/>
      <c r="AFS91" s="23"/>
      <c r="AFT91" s="23"/>
      <c r="AFU91" s="23"/>
      <c r="AFV91" s="23"/>
      <c r="AFW91" s="23"/>
      <c r="AFX91" s="23"/>
      <c r="AFY91" s="23"/>
      <c r="AFZ91" s="23"/>
      <c r="AGA91" s="23"/>
      <c r="AGB91" s="23"/>
      <c r="AGC91" s="23"/>
      <c r="AGD91" s="23"/>
      <c r="AGE91" s="23"/>
      <c r="AGF91" s="23"/>
      <c r="AGG91" s="23"/>
      <c r="AGH91" s="23"/>
      <c r="AGI91" s="23"/>
      <c r="AGJ91" s="23"/>
      <c r="AGK91" s="23"/>
      <c r="AGL91" s="23"/>
      <c r="AGM91" s="23"/>
      <c r="AGN91" s="23"/>
      <c r="AGO91" s="23"/>
      <c r="AGP91" s="23"/>
      <c r="AGQ91" s="23"/>
      <c r="AGR91" s="23"/>
      <c r="AGS91" s="23"/>
      <c r="AGT91" s="23"/>
      <c r="AGU91" s="23"/>
      <c r="AGV91" s="23"/>
      <c r="AGW91" s="23"/>
      <c r="AGX91" s="23"/>
      <c r="AGY91" s="23"/>
      <c r="AGZ91" s="23"/>
      <c r="AHA91" s="23"/>
      <c r="AHB91" s="23"/>
      <c r="AHC91" s="23"/>
      <c r="AHD91" s="23"/>
      <c r="AHE91" s="23"/>
      <c r="AHF91" s="23"/>
      <c r="AHG91" s="23"/>
      <c r="AHH91" s="23"/>
      <c r="AHI91" s="23"/>
      <c r="AHJ91" s="23"/>
      <c r="AHK91" s="23"/>
      <c r="AHL91" s="23"/>
      <c r="AHM91" s="23"/>
      <c r="AHN91" s="23"/>
      <c r="AHO91" s="23"/>
      <c r="AHP91" s="23"/>
      <c r="AHQ91" s="23"/>
      <c r="AHR91" s="23"/>
      <c r="AHS91" s="23"/>
      <c r="AHT91" s="23"/>
      <c r="AHU91" s="23"/>
      <c r="AHV91" s="23"/>
      <c r="AHW91" s="23"/>
      <c r="AHX91" s="23"/>
      <c r="AHY91" s="23"/>
      <c r="AHZ91" s="23"/>
      <c r="AIA91" s="23"/>
      <c r="AIB91" s="23"/>
      <c r="AIC91" s="23"/>
      <c r="AID91" s="23"/>
      <c r="AIE91" s="23"/>
      <c r="AIF91" s="23"/>
      <c r="AIG91" s="23"/>
      <c r="AIH91" s="23"/>
      <c r="AII91" s="23"/>
      <c r="AIJ91" s="23"/>
      <c r="AIK91" s="23"/>
      <c r="AIL91" s="23"/>
      <c r="AIM91" s="23"/>
      <c r="AIN91" s="23"/>
      <c r="AIO91" s="23"/>
      <c r="AIP91" s="23"/>
      <c r="AIQ91" s="23"/>
      <c r="AIR91" s="23"/>
      <c r="AIS91" s="23"/>
      <c r="AIT91" s="23"/>
      <c r="AIU91" s="23"/>
      <c r="AIV91" s="23"/>
      <c r="AIW91" s="23"/>
      <c r="AIX91" s="23"/>
      <c r="AIY91" s="23"/>
      <c r="AIZ91" s="23"/>
      <c r="AJA91" s="23"/>
      <c r="AJB91" s="23"/>
      <c r="AJC91" s="23"/>
      <c r="AJD91" s="23"/>
      <c r="AJE91" s="23"/>
      <c r="AJF91" s="23"/>
      <c r="AJG91" s="23"/>
      <c r="AJH91" s="23"/>
      <c r="AJI91" s="23"/>
      <c r="AJJ91" s="23"/>
      <c r="AJK91" s="23"/>
      <c r="AJL91" s="23"/>
      <c r="AJM91" s="23"/>
      <c r="AJN91" s="23"/>
      <c r="AJO91" s="23"/>
      <c r="AJP91" s="23"/>
      <c r="AJQ91" s="23"/>
      <c r="AJR91" s="23"/>
      <c r="AJS91" s="23"/>
      <c r="AJT91" s="23"/>
      <c r="AJU91" s="23"/>
      <c r="AJV91" s="23"/>
      <c r="AJW91" s="23"/>
      <c r="AJX91" s="23"/>
      <c r="AJY91" s="23"/>
      <c r="AJZ91" s="23"/>
      <c r="AKA91" s="23"/>
      <c r="AKB91" s="23"/>
      <c r="AKC91" s="23"/>
      <c r="AKD91" s="23"/>
      <c r="AKE91" s="23"/>
      <c r="AKF91" s="23"/>
      <c r="AKG91" s="23"/>
      <c r="AKH91" s="23"/>
      <c r="AKI91" s="23"/>
      <c r="AKJ91" s="23"/>
      <c r="AKK91" s="23"/>
      <c r="AKL91" s="23"/>
      <c r="AKM91" s="23"/>
      <c r="AKN91" s="23"/>
      <c r="AKO91" s="23"/>
      <c r="AKP91" s="23"/>
      <c r="AKQ91" s="23"/>
      <c r="AKR91" s="23"/>
      <c r="AKS91" s="23"/>
      <c r="AKT91" s="23"/>
      <c r="AKU91" s="23"/>
      <c r="AKV91" s="23"/>
      <c r="AKW91" s="23"/>
      <c r="AKX91" s="23"/>
      <c r="AKY91" s="23"/>
      <c r="AKZ91" s="23"/>
      <c r="ALA91" s="23"/>
      <c r="ALB91" s="23"/>
      <c r="ALC91" s="23"/>
      <c r="ALD91" s="23"/>
      <c r="ALE91" s="23"/>
      <c r="ALF91" s="23"/>
      <c r="ALG91" s="23"/>
      <c r="ALH91" s="23"/>
      <c r="ALI91" s="23"/>
      <c r="ALJ91" s="23"/>
      <c r="ALK91" s="23"/>
      <c r="ALL91" s="23"/>
      <c r="ALM91" s="23"/>
      <c r="ALN91" s="23"/>
      <c r="ALO91" s="23"/>
      <c r="ALP91" s="23"/>
      <c r="ALQ91" s="23"/>
      <c r="ALR91" s="23"/>
      <c r="ALS91" s="23"/>
      <c r="ALT91" s="23"/>
      <c r="ALU91" s="23"/>
      <c r="ALV91" s="23"/>
      <c r="ALW91" s="23"/>
      <c r="ALX91" s="23"/>
      <c r="ALY91" s="23"/>
      <c r="ALZ91" s="23"/>
      <c r="AMA91" s="23"/>
      <c r="AMB91" s="23"/>
      <c r="AMC91" s="23"/>
      <c r="AMD91" s="23"/>
      <c r="AME91" s="23"/>
      <c r="AMF91" s="23"/>
      <c r="AMG91" s="23"/>
      <c r="AMH91" s="23"/>
      <c r="AMI91" s="23"/>
      <c r="AMJ91" s="23"/>
      <c r="AMK91" s="23"/>
    </row>
    <row r="92" spans="1:1025" s="24" customFormat="1" ht="16.5" customHeight="1">
      <c r="A92" s="49" t="s">
        <v>22</v>
      </c>
      <c r="B92" s="276" t="s">
        <v>108</v>
      </c>
      <c r="C92" s="276"/>
      <c r="D92" s="276"/>
      <c r="E92" s="276"/>
      <c r="F92" s="276"/>
      <c r="G92" s="113">
        <f>ROUND(((($G$43))*0.0052066)/12,2)</f>
        <v>1.07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  <c r="TH92" s="23"/>
      <c r="TI92" s="23"/>
      <c r="TJ92" s="23"/>
      <c r="TK92" s="23"/>
      <c r="TL92" s="23"/>
      <c r="TM92" s="23"/>
      <c r="TN92" s="23"/>
      <c r="TO92" s="23"/>
      <c r="TP92" s="23"/>
      <c r="TQ92" s="23"/>
      <c r="TR92" s="23"/>
      <c r="TS92" s="23"/>
      <c r="TT92" s="23"/>
      <c r="TU92" s="23"/>
      <c r="TV92" s="23"/>
      <c r="TW92" s="23"/>
      <c r="TX92" s="23"/>
      <c r="TY92" s="23"/>
      <c r="TZ92" s="23"/>
      <c r="UA92" s="23"/>
      <c r="UB92" s="23"/>
      <c r="UC92" s="23"/>
      <c r="UD92" s="23"/>
      <c r="UE92" s="23"/>
      <c r="UF92" s="23"/>
      <c r="UG92" s="23"/>
      <c r="UH92" s="23"/>
      <c r="UI92" s="23"/>
      <c r="UJ92" s="23"/>
      <c r="UK92" s="23"/>
      <c r="UL92" s="23"/>
      <c r="UM92" s="23"/>
      <c r="UN92" s="23"/>
      <c r="UO92" s="23"/>
      <c r="UP92" s="23"/>
      <c r="UQ92" s="23"/>
      <c r="UR92" s="23"/>
      <c r="US92" s="23"/>
      <c r="UT92" s="23"/>
      <c r="UU92" s="23"/>
      <c r="UV92" s="23"/>
      <c r="UW92" s="23"/>
      <c r="UX92" s="23"/>
      <c r="UY92" s="23"/>
      <c r="UZ92" s="23"/>
      <c r="VA92" s="23"/>
      <c r="VB92" s="23"/>
      <c r="VC92" s="23"/>
      <c r="VD92" s="23"/>
      <c r="VE92" s="23"/>
      <c r="VF92" s="23"/>
      <c r="VG92" s="23"/>
      <c r="VH92" s="23"/>
      <c r="VI92" s="23"/>
      <c r="VJ92" s="23"/>
      <c r="VK92" s="23"/>
      <c r="VL92" s="23"/>
      <c r="VM92" s="23"/>
      <c r="VN92" s="23"/>
      <c r="VO92" s="23"/>
      <c r="VP92" s="23"/>
      <c r="VQ92" s="23"/>
      <c r="VR92" s="23"/>
      <c r="VS92" s="23"/>
      <c r="VT92" s="23"/>
      <c r="VU92" s="23"/>
      <c r="VV92" s="23"/>
      <c r="VW92" s="23"/>
      <c r="VX92" s="23"/>
      <c r="VY92" s="23"/>
      <c r="VZ92" s="23"/>
      <c r="WA92" s="23"/>
      <c r="WB92" s="23"/>
      <c r="WC92" s="23"/>
      <c r="WD92" s="23"/>
      <c r="WE92" s="23"/>
      <c r="WF92" s="23"/>
      <c r="WG92" s="23"/>
      <c r="WH92" s="23"/>
      <c r="WI92" s="23"/>
      <c r="WJ92" s="23"/>
      <c r="WK92" s="23"/>
      <c r="WL92" s="23"/>
      <c r="WM92" s="23"/>
      <c r="WN92" s="23"/>
      <c r="WO92" s="23"/>
      <c r="WP92" s="23"/>
      <c r="WQ92" s="23"/>
      <c r="WR92" s="23"/>
      <c r="WS92" s="23"/>
      <c r="WT92" s="23"/>
      <c r="WU92" s="23"/>
      <c r="WV92" s="23"/>
      <c r="WW92" s="23"/>
      <c r="WX92" s="23"/>
      <c r="WY92" s="23"/>
      <c r="WZ92" s="23"/>
      <c r="XA92" s="23"/>
      <c r="XB92" s="23"/>
      <c r="XC92" s="23"/>
      <c r="XD92" s="23"/>
      <c r="XE92" s="23"/>
      <c r="XF92" s="23"/>
      <c r="XG92" s="23"/>
      <c r="XH92" s="23"/>
      <c r="XI92" s="23"/>
      <c r="XJ92" s="23"/>
      <c r="XK92" s="23"/>
      <c r="XL92" s="23"/>
      <c r="XM92" s="23"/>
      <c r="XN92" s="23"/>
      <c r="XO92" s="23"/>
      <c r="XP92" s="23"/>
      <c r="XQ92" s="23"/>
      <c r="XR92" s="23"/>
      <c r="XS92" s="23"/>
      <c r="XT92" s="23"/>
      <c r="XU92" s="23"/>
      <c r="XV92" s="23"/>
      <c r="XW92" s="23"/>
      <c r="XX92" s="23"/>
      <c r="XY92" s="23"/>
      <c r="XZ92" s="23"/>
      <c r="YA92" s="23"/>
      <c r="YB92" s="23"/>
      <c r="YC92" s="23"/>
      <c r="YD92" s="23"/>
      <c r="YE92" s="23"/>
      <c r="YF92" s="23"/>
      <c r="YG92" s="23"/>
      <c r="YH92" s="23"/>
      <c r="YI92" s="23"/>
      <c r="YJ92" s="23"/>
      <c r="YK92" s="23"/>
      <c r="YL92" s="23"/>
      <c r="YM92" s="23"/>
      <c r="YN92" s="23"/>
      <c r="YO92" s="23"/>
      <c r="YP92" s="23"/>
      <c r="YQ92" s="23"/>
      <c r="YR92" s="23"/>
      <c r="YS92" s="23"/>
      <c r="YT92" s="23"/>
      <c r="YU92" s="23"/>
      <c r="YV92" s="23"/>
      <c r="YW92" s="23"/>
      <c r="YX92" s="23"/>
      <c r="YY92" s="23"/>
      <c r="YZ92" s="23"/>
      <c r="ZA92" s="23"/>
      <c r="ZB92" s="23"/>
      <c r="ZC92" s="23"/>
      <c r="ZD92" s="23"/>
      <c r="ZE92" s="23"/>
      <c r="ZF92" s="23"/>
      <c r="ZG92" s="23"/>
      <c r="ZH92" s="23"/>
      <c r="ZI92" s="23"/>
      <c r="ZJ92" s="23"/>
      <c r="ZK92" s="23"/>
      <c r="ZL92" s="23"/>
      <c r="ZM92" s="23"/>
      <c r="ZN92" s="23"/>
      <c r="ZO92" s="23"/>
      <c r="ZP92" s="23"/>
      <c r="ZQ92" s="23"/>
      <c r="ZR92" s="23"/>
      <c r="ZS92" s="23"/>
      <c r="ZT92" s="23"/>
      <c r="ZU92" s="23"/>
      <c r="ZV92" s="23"/>
      <c r="ZW92" s="23"/>
      <c r="ZX92" s="23"/>
      <c r="ZY92" s="23"/>
      <c r="ZZ92" s="23"/>
      <c r="AAA92" s="23"/>
      <c r="AAB92" s="23"/>
      <c r="AAC92" s="23"/>
      <c r="AAD92" s="23"/>
      <c r="AAE92" s="23"/>
      <c r="AAF92" s="23"/>
      <c r="AAG92" s="23"/>
      <c r="AAH92" s="23"/>
      <c r="AAI92" s="23"/>
      <c r="AAJ92" s="23"/>
      <c r="AAK92" s="23"/>
      <c r="AAL92" s="23"/>
      <c r="AAM92" s="23"/>
      <c r="AAN92" s="23"/>
      <c r="AAO92" s="23"/>
      <c r="AAP92" s="23"/>
      <c r="AAQ92" s="23"/>
      <c r="AAR92" s="23"/>
      <c r="AAS92" s="23"/>
      <c r="AAT92" s="23"/>
      <c r="AAU92" s="23"/>
      <c r="AAV92" s="23"/>
      <c r="AAW92" s="23"/>
      <c r="AAX92" s="23"/>
      <c r="AAY92" s="23"/>
      <c r="AAZ92" s="23"/>
      <c r="ABA92" s="23"/>
      <c r="ABB92" s="23"/>
      <c r="ABC92" s="23"/>
      <c r="ABD92" s="23"/>
      <c r="ABE92" s="23"/>
      <c r="ABF92" s="23"/>
      <c r="ABG92" s="23"/>
      <c r="ABH92" s="23"/>
      <c r="ABI92" s="23"/>
      <c r="ABJ92" s="23"/>
      <c r="ABK92" s="23"/>
      <c r="ABL92" s="23"/>
      <c r="ABM92" s="23"/>
      <c r="ABN92" s="23"/>
      <c r="ABO92" s="23"/>
      <c r="ABP92" s="23"/>
      <c r="ABQ92" s="23"/>
      <c r="ABR92" s="23"/>
      <c r="ABS92" s="23"/>
      <c r="ABT92" s="23"/>
      <c r="ABU92" s="23"/>
      <c r="ABV92" s="23"/>
      <c r="ABW92" s="23"/>
      <c r="ABX92" s="23"/>
      <c r="ABY92" s="23"/>
      <c r="ABZ92" s="23"/>
      <c r="ACA92" s="23"/>
      <c r="ACB92" s="23"/>
      <c r="ACC92" s="23"/>
      <c r="ACD92" s="23"/>
      <c r="ACE92" s="23"/>
      <c r="ACF92" s="23"/>
      <c r="ACG92" s="23"/>
      <c r="ACH92" s="23"/>
      <c r="ACI92" s="23"/>
      <c r="ACJ92" s="23"/>
      <c r="ACK92" s="23"/>
      <c r="ACL92" s="23"/>
      <c r="ACM92" s="23"/>
      <c r="ACN92" s="23"/>
      <c r="ACO92" s="23"/>
      <c r="ACP92" s="23"/>
      <c r="ACQ92" s="23"/>
      <c r="ACR92" s="23"/>
      <c r="ACS92" s="23"/>
      <c r="ACT92" s="23"/>
      <c r="ACU92" s="23"/>
      <c r="ACV92" s="23"/>
      <c r="ACW92" s="23"/>
      <c r="ACX92" s="23"/>
      <c r="ACY92" s="23"/>
      <c r="ACZ92" s="23"/>
      <c r="ADA92" s="23"/>
      <c r="ADB92" s="23"/>
      <c r="ADC92" s="23"/>
      <c r="ADD92" s="23"/>
      <c r="ADE92" s="23"/>
      <c r="ADF92" s="23"/>
      <c r="ADG92" s="23"/>
      <c r="ADH92" s="23"/>
      <c r="ADI92" s="23"/>
      <c r="ADJ92" s="23"/>
      <c r="ADK92" s="23"/>
      <c r="ADL92" s="23"/>
      <c r="ADM92" s="23"/>
      <c r="ADN92" s="23"/>
      <c r="ADO92" s="23"/>
      <c r="ADP92" s="23"/>
      <c r="ADQ92" s="23"/>
      <c r="ADR92" s="23"/>
      <c r="ADS92" s="23"/>
      <c r="ADT92" s="23"/>
      <c r="ADU92" s="23"/>
      <c r="ADV92" s="23"/>
      <c r="ADW92" s="23"/>
      <c r="ADX92" s="23"/>
      <c r="ADY92" s="23"/>
      <c r="ADZ92" s="23"/>
      <c r="AEA92" s="23"/>
      <c r="AEB92" s="23"/>
      <c r="AEC92" s="23"/>
      <c r="AED92" s="23"/>
      <c r="AEE92" s="23"/>
      <c r="AEF92" s="23"/>
      <c r="AEG92" s="23"/>
      <c r="AEH92" s="23"/>
      <c r="AEI92" s="23"/>
      <c r="AEJ92" s="23"/>
      <c r="AEK92" s="23"/>
      <c r="AEL92" s="23"/>
      <c r="AEM92" s="23"/>
      <c r="AEN92" s="23"/>
      <c r="AEO92" s="23"/>
      <c r="AEP92" s="23"/>
      <c r="AEQ92" s="23"/>
      <c r="AER92" s="23"/>
      <c r="AES92" s="23"/>
      <c r="AET92" s="23"/>
      <c r="AEU92" s="23"/>
      <c r="AEV92" s="23"/>
      <c r="AEW92" s="23"/>
      <c r="AEX92" s="23"/>
      <c r="AEY92" s="23"/>
      <c r="AEZ92" s="23"/>
      <c r="AFA92" s="23"/>
      <c r="AFB92" s="23"/>
      <c r="AFC92" s="23"/>
      <c r="AFD92" s="23"/>
      <c r="AFE92" s="23"/>
      <c r="AFF92" s="23"/>
      <c r="AFG92" s="23"/>
      <c r="AFH92" s="23"/>
      <c r="AFI92" s="23"/>
      <c r="AFJ92" s="23"/>
      <c r="AFK92" s="23"/>
      <c r="AFL92" s="23"/>
      <c r="AFM92" s="23"/>
      <c r="AFN92" s="23"/>
      <c r="AFO92" s="23"/>
      <c r="AFP92" s="23"/>
      <c r="AFQ92" s="23"/>
      <c r="AFR92" s="23"/>
      <c r="AFS92" s="23"/>
      <c r="AFT92" s="23"/>
      <c r="AFU92" s="23"/>
      <c r="AFV92" s="23"/>
      <c r="AFW92" s="23"/>
      <c r="AFX92" s="23"/>
      <c r="AFY92" s="23"/>
      <c r="AFZ92" s="23"/>
      <c r="AGA92" s="23"/>
      <c r="AGB92" s="23"/>
      <c r="AGC92" s="23"/>
      <c r="AGD92" s="23"/>
      <c r="AGE92" s="23"/>
      <c r="AGF92" s="23"/>
      <c r="AGG92" s="23"/>
      <c r="AGH92" s="23"/>
      <c r="AGI92" s="23"/>
      <c r="AGJ92" s="23"/>
      <c r="AGK92" s="23"/>
      <c r="AGL92" s="23"/>
      <c r="AGM92" s="23"/>
      <c r="AGN92" s="23"/>
      <c r="AGO92" s="23"/>
      <c r="AGP92" s="23"/>
      <c r="AGQ92" s="23"/>
      <c r="AGR92" s="23"/>
      <c r="AGS92" s="23"/>
      <c r="AGT92" s="23"/>
      <c r="AGU92" s="23"/>
      <c r="AGV92" s="23"/>
      <c r="AGW92" s="23"/>
      <c r="AGX92" s="23"/>
      <c r="AGY92" s="23"/>
      <c r="AGZ92" s="23"/>
      <c r="AHA92" s="23"/>
      <c r="AHB92" s="23"/>
      <c r="AHC92" s="23"/>
      <c r="AHD92" s="23"/>
      <c r="AHE92" s="23"/>
      <c r="AHF92" s="23"/>
      <c r="AHG92" s="23"/>
      <c r="AHH92" s="23"/>
      <c r="AHI92" s="23"/>
      <c r="AHJ92" s="23"/>
      <c r="AHK92" s="23"/>
      <c r="AHL92" s="23"/>
      <c r="AHM92" s="23"/>
      <c r="AHN92" s="23"/>
      <c r="AHO92" s="23"/>
      <c r="AHP92" s="23"/>
      <c r="AHQ92" s="23"/>
      <c r="AHR92" s="23"/>
      <c r="AHS92" s="23"/>
      <c r="AHT92" s="23"/>
      <c r="AHU92" s="23"/>
      <c r="AHV92" s="23"/>
      <c r="AHW92" s="23"/>
      <c r="AHX92" s="23"/>
      <c r="AHY92" s="23"/>
      <c r="AHZ92" s="23"/>
      <c r="AIA92" s="23"/>
      <c r="AIB92" s="23"/>
      <c r="AIC92" s="23"/>
      <c r="AID92" s="23"/>
      <c r="AIE92" s="23"/>
      <c r="AIF92" s="23"/>
      <c r="AIG92" s="23"/>
      <c r="AIH92" s="23"/>
      <c r="AII92" s="23"/>
      <c r="AIJ92" s="23"/>
      <c r="AIK92" s="23"/>
      <c r="AIL92" s="23"/>
      <c r="AIM92" s="23"/>
      <c r="AIN92" s="23"/>
      <c r="AIO92" s="23"/>
      <c r="AIP92" s="23"/>
      <c r="AIQ92" s="23"/>
      <c r="AIR92" s="23"/>
      <c r="AIS92" s="23"/>
      <c r="AIT92" s="23"/>
      <c r="AIU92" s="23"/>
      <c r="AIV92" s="23"/>
      <c r="AIW92" s="23"/>
      <c r="AIX92" s="23"/>
      <c r="AIY92" s="23"/>
      <c r="AIZ92" s="23"/>
      <c r="AJA92" s="23"/>
      <c r="AJB92" s="23"/>
      <c r="AJC92" s="23"/>
      <c r="AJD92" s="23"/>
      <c r="AJE92" s="23"/>
      <c r="AJF92" s="23"/>
      <c r="AJG92" s="23"/>
      <c r="AJH92" s="23"/>
      <c r="AJI92" s="23"/>
      <c r="AJJ92" s="23"/>
      <c r="AJK92" s="23"/>
      <c r="AJL92" s="23"/>
      <c r="AJM92" s="23"/>
      <c r="AJN92" s="23"/>
      <c r="AJO92" s="23"/>
      <c r="AJP92" s="23"/>
      <c r="AJQ92" s="23"/>
      <c r="AJR92" s="23"/>
      <c r="AJS92" s="23"/>
      <c r="AJT92" s="23"/>
      <c r="AJU92" s="23"/>
      <c r="AJV92" s="23"/>
      <c r="AJW92" s="23"/>
      <c r="AJX92" s="23"/>
      <c r="AJY92" s="23"/>
      <c r="AJZ92" s="23"/>
      <c r="AKA92" s="23"/>
      <c r="AKB92" s="23"/>
      <c r="AKC92" s="23"/>
      <c r="AKD92" s="23"/>
      <c r="AKE92" s="23"/>
      <c r="AKF92" s="23"/>
      <c r="AKG92" s="23"/>
      <c r="AKH92" s="23"/>
      <c r="AKI92" s="23"/>
      <c r="AKJ92" s="23"/>
      <c r="AKK92" s="23"/>
      <c r="AKL92" s="23"/>
      <c r="AKM92" s="23"/>
      <c r="AKN92" s="23"/>
      <c r="AKO92" s="23"/>
      <c r="AKP92" s="23"/>
      <c r="AKQ92" s="23"/>
      <c r="AKR92" s="23"/>
      <c r="AKS92" s="23"/>
      <c r="AKT92" s="23"/>
      <c r="AKU92" s="23"/>
      <c r="AKV92" s="23"/>
      <c r="AKW92" s="23"/>
      <c r="AKX92" s="23"/>
      <c r="AKY92" s="23"/>
      <c r="AKZ92" s="23"/>
      <c r="ALA92" s="23"/>
      <c r="ALB92" s="23"/>
      <c r="ALC92" s="23"/>
      <c r="ALD92" s="23"/>
      <c r="ALE92" s="23"/>
      <c r="ALF92" s="23"/>
      <c r="ALG92" s="23"/>
      <c r="ALH92" s="23"/>
      <c r="ALI92" s="23"/>
      <c r="ALJ92" s="23"/>
      <c r="ALK92" s="23"/>
      <c r="ALL92" s="23"/>
      <c r="ALM92" s="23"/>
      <c r="ALN92" s="23"/>
      <c r="ALO92" s="23"/>
      <c r="ALP92" s="23"/>
      <c r="ALQ92" s="23"/>
      <c r="ALR92" s="23"/>
      <c r="ALS92" s="23"/>
      <c r="ALT92" s="23"/>
      <c r="ALU92" s="23"/>
      <c r="ALV92" s="23"/>
      <c r="ALW92" s="23"/>
      <c r="ALX92" s="23"/>
      <c r="ALY92" s="23"/>
      <c r="ALZ92" s="23"/>
      <c r="AMA92" s="23"/>
      <c r="AMB92" s="23"/>
      <c r="AMC92" s="23"/>
      <c r="AMD92" s="23"/>
      <c r="AME92" s="23"/>
      <c r="AMF92" s="23"/>
      <c r="AMG92" s="23"/>
      <c r="AMH92" s="23"/>
      <c r="AMI92" s="23"/>
      <c r="AMJ92" s="23"/>
      <c r="AMK92" s="23"/>
    </row>
    <row r="93" spans="1:1025" s="24" customFormat="1" ht="16.5" customHeight="1">
      <c r="A93" s="49" t="s">
        <v>23</v>
      </c>
      <c r="B93" s="272" t="s">
        <v>109</v>
      </c>
      <c r="C93" s="272"/>
      <c r="D93" s="272"/>
      <c r="E93" s="272"/>
      <c r="F93" s="272"/>
      <c r="G93" s="50">
        <v>0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  <c r="TS93" s="23"/>
      <c r="TT93" s="23"/>
      <c r="TU93" s="23"/>
      <c r="TV93" s="23"/>
      <c r="TW93" s="23"/>
      <c r="TX93" s="23"/>
      <c r="TY93" s="23"/>
      <c r="TZ93" s="23"/>
      <c r="UA93" s="23"/>
      <c r="UB93" s="23"/>
      <c r="UC93" s="23"/>
      <c r="UD93" s="23"/>
      <c r="UE93" s="23"/>
      <c r="UF93" s="23"/>
      <c r="UG93" s="23"/>
      <c r="UH93" s="23"/>
      <c r="UI93" s="23"/>
      <c r="UJ93" s="23"/>
      <c r="UK93" s="23"/>
      <c r="UL93" s="23"/>
      <c r="UM93" s="23"/>
      <c r="UN93" s="23"/>
      <c r="UO93" s="23"/>
      <c r="UP93" s="23"/>
      <c r="UQ93" s="23"/>
      <c r="UR93" s="23"/>
      <c r="US93" s="23"/>
      <c r="UT93" s="23"/>
      <c r="UU93" s="23"/>
      <c r="UV93" s="23"/>
      <c r="UW93" s="23"/>
      <c r="UX93" s="23"/>
      <c r="UY93" s="23"/>
      <c r="UZ93" s="23"/>
      <c r="VA93" s="23"/>
      <c r="VB93" s="23"/>
      <c r="VC93" s="23"/>
      <c r="VD93" s="23"/>
      <c r="VE93" s="23"/>
      <c r="VF93" s="23"/>
      <c r="VG93" s="23"/>
      <c r="VH93" s="23"/>
      <c r="VI93" s="23"/>
      <c r="VJ93" s="23"/>
      <c r="VK93" s="23"/>
      <c r="VL93" s="23"/>
      <c r="VM93" s="23"/>
      <c r="VN93" s="23"/>
      <c r="VO93" s="23"/>
      <c r="VP93" s="23"/>
      <c r="VQ93" s="23"/>
      <c r="VR93" s="23"/>
      <c r="VS93" s="23"/>
      <c r="VT93" s="23"/>
      <c r="VU93" s="23"/>
      <c r="VV93" s="23"/>
      <c r="VW93" s="23"/>
      <c r="VX93" s="23"/>
      <c r="VY93" s="23"/>
      <c r="VZ93" s="23"/>
      <c r="WA93" s="23"/>
      <c r="WB93" s="23"/>
      <c r="WC93" s="23"/>
      <c r="WD93" s="23"/>
      <c r="WE93" s="23"/>
      <c r="WF93" s="23"/>
      <c r="WG93" s="23"/>
      <c r="WH93" s="23"/>
      <c r="WI93" s="23"/>
      <c r="WJ93" s="23"/>
      <c r="WK93" s="23"/>
      <c r="WL93" s="23"/>
      <c r="WM93" s="23"/>
      <c r="WN93" s="23"/>
      <c r="WO93" s="23"/>
      <c r="WP93" s="23"/>
      <c r="WQ93" s="23"/>
      <c r="WR93" s="23"/>
      <c r="WS93" s="23"/>
      <c r="WT93" s="23"/>
      <c r="WU93" s="23"/>
      <c r="WV93" s="23"/>
      <c r="WW93" s="23"/>
      <c r="WX93" s="23"/>
      <c r="WY93" s="23"/>
      <c r="WZ93" s="23"/>
      <c r="XA93" s="23"/>
      <c r="XB93" s="23"/>
      <c r="XC93" s="23"/>
      <c r="XD93" s="23"/>
      <c r="XE93" s="23"/>
      <c r="XF93" s="23"/>
      <c r="XG93" s="23"/>
      <c r="XH93" s="23"/>
      <c r="XI93" s="23"/>
      <c r="XJ93" s="23"/>
      <c r="XK93" s="23"/>
      <c r="XL93" s="23"/>
      <c r="XM93" s="23"/>
      <c r="XN93" s="23"/>
      <c r="XO93" s="23"/>
      <c r="XP93" s="23"/>
      <c r="XQ93" s="23"/>
      <c r="XR93" s="23"/>
      <c r="XS93" s="23"/>
      <c r="XT93" s="23"/>
      <c r="XU93" s="23"/>
      <c r="XV93" s="23"/>
      <c r="XW93" s="23"/>
      <c r="XX93" s="23"/>
      <c r="XY93" s="23"/>
      <c r="XZ93" s="23"/>
      <c r="YA93" s="23"/>
      <c r="YB93" s="23"/>
      <c r="YC93" s="23"/>
      <c r="YD93" s="23"/>
      <c r="YE93" s="23"/>
      <c r="YF93" s="23"/>
      <c r="YG93" s="23"/>
      <c r="YH93" s="23"/>
      <c r="YI93" s="23"/>
      <c r="YJ93" s="23"/>
      <c r="YK93" s="23"/>
      <c r="YL93" s="23"/>
      <c r="YM93" s="23"/>
      <c r="YN93" s="23"/>
      <c r="YO93" s="23"/>
      <c r="YP93" s="23"/>
      <c r="YQ93" s="23"/>
      <c r="YR93" s="23"/>
      <c r="YS93" s="23"/>
      <c r="YT93" s="23"/>
      <c r="YU93" s="23"/>
      <c r="YV93" s="23"/>
      <c r="YW93" s="23"/>
      <c r="YX93" s="23"/>
      <c r="YY93" s="23"/>
      <c r="YZ93" s="23"/>
      <c r="ZA93" s="23"/>
      <c r="ZB93" s="23"/>
      <c r="ZC93" s="23"/>
      <c r="ZD93" s="23"/>
      <c r="ZE93" s="23"/>
      <c r="ZF93" s="23"/>
      <c r="ZG93" s="23"/>
      <c r="ZH93" s="23"/>
      <c r="ZI93" s="23"/>
      <c r="ZJ93" s="23"/>
      <c r="ZK93" s="23"/>
      <c r="ZL93" s="23"/>
      <c r="ZM93" s="23"/>
      <c r="ZN93" s="23"/>
      <c r="ZO93" s="23"/>
      <c r="ZP93" s="23"/>
      <c r="ZQ93" s="23"/>
      <c r="ZR93" s="23"/>
      <c r="ZS93" s="23"/>
      <c r="ZT93" s="23"/>
      <c r="ZU93" s="23"/>
      <c r="ZV93" s="23"/>
      <c r="ZW93" s="23"/>
      <c r="ZX93" s="23"/>
      <c r="ZY93" s="23"/>
      <c r="ZZ93" s="23"/>
      <c r="AAA93" s="23"/>
      <c r="AAB93" s="23"/>
      <c r="AAC93" s="23"/>
      <c r="AAD93" s="23"/>
      <c r="AAE93" s="23"/>
      <c r="AAF93" s="23"/>
      <c r="AAG93" s="23"/>
      <c r="AAH93" s="23"/>
      <c r="AAI93" s="23"/>
      <c r="AAJ93" s="23"/>
      <c r="AAK93" s="23"/>
      <c r="AAL93" s="23"/>
      <c r="AAM93" s="23"/>
      <c r="AAN93" s="23"/>
      <c r="AAO93" s="23"/>
      <c r="AAP93" s="23"/>
      <c r="AAQ93" s="23"/>
      <c r="AAR93" s="23"/>
      <c r="AAS93" s="23"/>
      <c r="AAT93" s="23"/>
      <c r="AAU93" s="23"/>
      <c r="AAV93" s="23"/>
      <c r="AAW93" s="23"/>
      <c r="AAX93" s="23"/>
      <c r="AAY93" s="23"/>
      <c r="AAZ93" s="23"/>
      <c r="ABA93" s="23"/>
      <c r="ABB93" s="23"/>
      <c r="ABC93" s="23"/>
      <c r="ABD93" s="23"/>
      <c r="ABE93" s="23"/>
      <c r="ABF93" s="23"/>
      <c r="ABG93" s="23"/>
      <c r="ABH93" s="23"/>
      <c r="ABI93" s="23"/>
      <c r="ABJ93" s="23"/>
      <c r="ABK93" s="23"/>
      <c r="ABL93" s="23"/>
      <c r="ABM93" s="23"/>
      <c r="ABN93" s="23"/>
      <c r="ABO93" s="23"/>
      <c r="ABP93" s="23"/>
      <c r="ABQ93" s="23"/>
      <c r="ABR93" s="23"/>
      <c r="ABS93" s="23"/>
      <c r="ABT93" s="23"/>
      <c r="ABU93" s="23"/>
      <c r="ABV93" s="23"/>
      <c r="ABW93" s="23"/>
      <c r="ABX93" s="23"/>
      <c r="ABY93" s="23"/>
      <c r="ABZ93" s="23"/>
      <c r="ACA93" s="23"/>
      <c r="ACB93" s="23"/>
      <c r="ACC93" s="23"/>
      <c r="ACD93" s="23"/>
      <c r="ACE93" s="23"/>
      <c r="ACF93" s="23"/>
      <c r="ACG93" s="23"/>
      <c r="ACH93" s="23"/>
      <c r="ACI93" s="23"/>
      <c r="ACJ93" s="23"/>
      <c r="ACK93" s="23"/>
      <c r="ACL93" s="23"/>
      <c r="ACM93" s="23"/>
      <c r="ACN93" s="23"/>
      <c r="ACO93" s="23"/>
      <c r="ACP93" s="23"/>
      <c r="ACQ93" s="23"/>
      <c r="ACR93" s="23"/>
      <c r="ACS93" s="23"/>
      <c r="ACT93" s="23"/>
      <c r="ACU93" s="23"/>
      <c r="ACV93" s="23"/>
      <c r="ACW93" s="23"/>
      <c r="ACX93" s="23"/>
      <c r="ACY93" s="23"/>
      <c r="ACZ93" s="23"/>
      <c r="ADA93" s="23"/>
      <c r="ADB93" s="23"/>
      <c r="ADC93" s="23"/>
      <c r="ADD93" s="23"/>
      <c r="ADE93" s="23"/>
      <c r="ADF93" s="23"/>
      <c r="ADG93" s="23"/>
      <c r="ADH93" s="23"/>
      <c r="ADI93" s="23"/>
      <c r="ADJ93" s="23"/>
      <c r="ADK93" s="23"/>
      <c r="ADL93" s="23"/>
      <c r="ADM93" s="23"/>
      <c r="ADN93" s="23"/>
      <c r="ADO93" s="23"/>
      <c r="ADP93" s="23"/>
      <c r="ADQ93" s="23"/>
      <c r="ADR93" s="23"/>
      <c r="ADS93" s="23"/>
      <c r="ADT93" s="23"/>
      <c r="ADU93" s="23"/>
      <c r="ADV93" s="23"/>
      <c r="ADW93" s="23"/>
      <c r="ADX93" s="23"/>
      <c r="ADY93" s="23"/>
      <c r="ADZ93" s="23"/>
      <c r="AEA93" s="23"/>
      <c r="AEB93" s="23"/>
      <c r="AEC93" s="23"/>
      <c r="AED93" s="23"/>
      <c r="AEE93" s="23"/>
      <c r="AEF93" s="23"/>
      <c r="AEG93" s="23"/>
      <c r="AEH93" s="23"/>
      <c r="AEI93" s="23"/>
      <c r="AEJ93" s="23"/>
      <c r="AEK93" s="23"/>
      <c r="AEL93" s="23"/>
      <c r="AEM93" s="23"/>
      <c r="AEN93" s="23"/>
      <c r="AEO93" s="23"/>
      <c r="AEP93" s="23"/>
      <c r="AEQ93" s="23"/>
      <c r="AER93" s="23"/>
      <c r="AES93" s="23"/>
      <c r="AET93" s="23"/>
      <c r="AEU93" s="23"/>
      <c r="AEV93" s="23"/>
      <c r="AEW93" s="23"/>
      <c r="AEX93" s="23"/>
      <c r="AEY93" s="23"/>
      <c r="AEZ93" s="23"/>
      <c r="AFA93" s="23"/>
      <c r="AFB93" s="23"/>
      <c r="AFC93" s="23"/>
      <c r="AFD93" s="23"/>
      <c r="AFE93" s="23"/>
      <c r="AFF93" s="23"/>
      <c r="AFG93" s="23"/>
      <c r="AFH93" s="23"/>
      <c r="AFI93" s="23"/>
      <c r="AFJ93" s="23"/>
      <c r="AFK93" s="23"/>
      <c r="AFL93" s="23"/>
      <c r="AFM93" s="23"/>
      <c r="AFN93" s="23"/>
      <c r="AFO93" s="23"/>
      <c r="AFP93" s="23"/>
      <c r="AFQ93" s="23"/>
      <c r="AFR93" s="23"/>
      <c r="AFS93" s="23"/>
      <c r="AFT93" s="23"/>
      <c r="AFU93" s="23"/>
      <c r="AFV93" s="23"/>
      <c r="AFW93" s="23"/>
      <c r="AFX93" s="23"/>
      <c r="AFY93" s="23"/>
      <c r="AFZ93" s="23"/>
      <c r="AGA93" s="23"/>
      <c r="AGB93" s="23"/>
      <c r="AGC93" s="23"/>
      <c r="AGD93" s="23"/>
      <c r="AGE93" s="23"/>
      <c r="AGF93" s="23"/>
      <c r="AGG93" s="23"/>
      <c r="AGH93" s="23"/>
      <c r="AGI93" s="23"/>
      <c r="AGJ93" s="23"/>
      <c r="AGK93" s="23"/>
      <c r="AGL93" s="23"/>
      <c r="AGM93" s="23"/>
      <c r="AGN93" s="23"/>
      <c r="AGO93" s="23"/>
      <c r="AGP93" s="23"/>
      <c r="AGQ93" s="23"/>
      <c r="AGR93" s="23"/>
      <c r="AGS93" s="23"/>
      <c r="AGT93" s="23"/>
      <c r="AGU93" s="23"/>
      <c r="AGV93" s="23"/>
      <c r="AGW93" s="23"/>
      <c r="AGX93" s="23"/>
      <c r="AGY93" s="23"/>
      <c r="AGZ93" s="23"/>
      <c r="AHA93" s="23"/>
      <c r="AHB93" s="23"/>
      <c r="AHC93" s="23"/>
      <c r="AHD93" s="23"/>
      <c r="AHE93" s="23"/>
      <c r="AHF93" s="23"/>
      <c r="AHG93" s="23"/>
      <c r="AHH93" s="23"/>
      <c r="AHI93" s="23"/>
      <c r="AHJ93" s="23"/>
      <c r="AHK93" s="23"/>
      <c r="AHL93" s="23"/>
      <c r="AHM93" s="23"/>
      <c r="AHN93" s="23"/>
      <c r="AHO93" s="23"/>
      <c r="AHP93" s="23"/>
      <c r="AHQ93" s="23"/>
      <c r="AHR93" s="23"/>
      <c r="AHS93" s="23"/>
      <c r="AHT93" s="23"/>
      <c r="AHU93" s="23"/>
      <c r="AHV93" s="23"/>
      <c r="AHW93" s="23"/>
      <c r="AHX93" s="23"/>
      <c r="AHY93" s="23"/>
      <c r="AHZ93" s="23"/>
      <c r="AIA93" s="23"/>
      <c r="AIB93" s="23"/>
      <c r="AIC93" s="23"/>
      <c r="AID93" s="23"/>
      <c r="AIE93" s="23"/>
      <c r="AIF93" s="23"/>
      <c r="AIG93" s="23"/>
      <c r="AIH93" s="23"/>
      <c r="AII93" s="23"/>
      <c r="AIJ93" s="23"/>
      <c r="AIK93" s="23"/>
      <c r="AIL93" s="23"/>
      <c r="AIM93" s="23"/>
      <c r="AIN93" s="23"/>
      <c r="AIO93" s="23"/>
      <c r="AIP93" s="23"/>
      <c r="AIQ93" s="23"/>
      <c r="AIR93" s="23"/>
      <c r="AIS93" s="23"/>
      <c r="AIT93" s="23"/>
      <c r="AIU93" s="23"/>
      <c r="AIV93" s="23"/>
      <c r="AIW93" s="23"/>
      <c r="AIX93" s="23"/>
      <c r="AIY93" s="23"/>
      <c r="AIZ93" s="23"/>
      <c r="AJA93" s="23"/>
      <c r="AJB93" s="23"/>
      <c r="AJC93" s="23"/>
      <c r="AJD93" s="23"/>
      <c r="AJE93" s="23"/>
      <c r="AJF93" s="23"/>
      <c r="AJG93" s="23"/>
      <c r="AJH93" s="23"/>
      <c r="AJI93" s="23"/>
      <c r="AJJ93" s="23"/>
      <c r="AJK93" s="23"/>
      <c r="AJL93" s="23"/>
      <c r="AJM93" s="23"/>
      <c r="AJN93" s="23"/>
      <c r="AJO93" s="23"/>
      <c r="AJP93" s="23"/>
      <c r="AJQ93" s="23"/>
      <c r="AJR93" s="23"/>
      <c r="AJS93" s="23"/>
      <c r="AJT93" s="23"/>
      <c r="AJU93" s="23"/>
      <c r="AJV93" s="23"/>
      <c r="AJW93" s="23"/>
      <c r="AJX93" s="23"/>
      <c r="AJY93" s="23"/>
      <c r="AJZ93" s="23"/>
      <c r="AKA93" s="23"/>
      <c r="AKB93" s="23"/>
      <c r="AKC93" s="23"/>
      <c r="AKD93" s="23"/>
      <c r="AKE93" s="23"/>
      <c r="AKF93" s="23"/>
      <c r="AKG93" s="23"/>
      <c r="AKH93" s="23"/>
      <c r="AKI93" s="23"/>
      <c r="AKJ93" s="23"/>
      <c r="AKK93" s="23"/>
      <c r="AKL93" s="23"/>
      <c r="AKM93" s="23"/>
      <c r="AKN93" s="23"/>
      <c r="AKO93" s="23"/>
      <c r="AKP93" s="23"/>
      <c r="AKQ93" s="23"/>
      <c r="AKR93" s="23"/>
      <c r="AKS93" s="23"/>
      <c r="AKT93" s="23"/>
      <c r="AKU93" s="23"/>
      <c r="AKV93" s="23"/>
      <c r="AKW93" s="23"/>
      <c r="AKX93" s="23"/>
      <c r="AKY93" s="23"/>
      <c r="AKZ93" s="23"/>
      <c r="ALA93" s="23"/>
      <c r="ALB93" s="23"/>
      <c r="ALC93" s="23"/>
      <c r="ALD93" s="23"/>
      <c r="ALE93" s="23"/>
      <c r="ALF93" s="23"/>
      <c r="ALG93" s="23"/>
      <c r="ALH93" s="23"/>
      <c r="ALI93" s="23"/>
      <c r="ALJ93" s="23"/>
      <c r="ALK93" s="23"/>
      <c r="ALL93" s="23"/>
      <c r="ALM93" s="23"/>
      <c r="ALN93" s="23"/>
      <c r="ALO93" s="23"/>
      <c r="ALP93" s="23"/>
      <c r="ALQ93" s="23"/>
      <c r="ALR93" s="23"/>
      <c r="ALS93" s="23"/>
      <c r="ALT93" s="23"/>
      <c r="ALU93" s="23"/>
      <c r="ALV93" s="23"/>
      <c r="ALW93" s="23"/>
      <c r="ALX93" s="23"/>
      <c r="ALY93" s="23"/>
      <c r="ALZ93" s="23"/>
      <c r="AMA93" s="23"/>
      <c r="AMB93" s="23"/>
      <c r="AMC93" s="23"/>
      <c r="AMD93" s="23"/>
      <c r="AME93" s="23"/>
      <c r="AMF93" s="23"/>
      <c r="AMG93" s="23"/>
      <c r="AMH93" s="23"/>
      <c r="AMI93" s="23"/>
      <c r="AMJ93" s="23"/>
      <c r="AMK93" s="23"/>
    </row>
    <row r="94" spans="1:1025">
      <c r="A94" s="306" t="s">
        <v>110</v>
      </c>
      <c r="B94" s="306"/>
      <c r="C94" s="306"/>
      <c r="D94" s="306"/>
      <c r="E94" s="306"/>
      <c r="F94" s="306"/>
      <c r="G94" s="51">
        <f>SUM(G83:G93)</f>
        <v>779.17000000000007</v>
      </c>
      <c r="H94" s="3"/>
    </row>
    <row r="95" spans="1:1025" ht="12.6" customHeight="1">
      <c r="A95" s="126" t="s">
        <v>97</v>
      </c>
      <c r="B95" s="269" t="s">
        <v>58</v>
      </c>
      <c r="C95" s="269"/>
      <c r="D95" s="269"/>
      <c r="E95" s="269"/>
      <c r="F95" s="269"/>
      <c r="G95" s="269"/>
      <c r="H95" s="28"/>
    </row>
    <row r="96" spans="1:1025" ht="12.6" customHeight="1">
      <c r="A96" s="126" t="s">
        <v>111</v>
      </c>
      <c r="B96" s="269" t="s">
        <v>113</v>
      </c>
      <c r="C96" s="269"/>
      <c r="D96" s="269"/>
      <c r="E96" s="269"/>
      <c r="F96" s="269"/>
      <c r="G96" s="269"/>
      <c r="H96" s="28"/>
    </row>
    <row r="97" spans="1:1025" ht="12.6" customHeight="1">
      <c r="A97" s="214"/>
      <c r="B97" s="215"/>
      <c r="C97" s="215"/>
      <c r="D97" s="215"/>
      <c r="E97" s="215"/>
      <c r="F97" s="215"/>
      <c r="G97" s="215"/>
      <c r="H97" s="28"/>
    </row>
    <row r="98" spans="1:1025">
      <c r="A98" s="216"/>
      <c r="B98" s="217"/>
      <c r="C98" s="217"/>
      <c r="D98" s="218"/>
      <c r="E98" s="172"/>
      <c r="F98" s="172"/>
      <c r="G98" s="172"/>
      <c r="H98" s="3"/>
    </row>
    <row r="99" spans="1:1025" ht="18.75" customHeight="1">
      <c r="A99" s="270" t="s">
        <v>114</v>
      </c>
      <c r="B99" s="270"/>
      <c r="C99" s="270"/>
      <c r="D99" s="270"/>
      <c r="E99" s="270"/>
      <c r="F99" s="270"/>
      <c r="G99" s="270"/>
      <c r="H99" s="3"/>
    </row>
    <row r="100" spans="1:1025" s="24" customFormat="1" ht="15" customHeight="1">
      <c r="A100" s="219" t="s">
        <v>115</v>
      </c>
      <c r="B100" s="309" t="s">
        <v>302</v>
      </c>
      <c r="C100" s="309"/>
      <c r="D100" s="309"/>
      <c r="E100" s="309"/>
      <c r="F100" s="309"/>
      <c r="G100" s="102" t="s">
        <v>18</v>
      </c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  <c r="TH100" s="23"/>
      <c r="TI100" s="23"/>
      <c r="TJ100" s="23"/>
      <c r="TK100" s="23"/>
      <c r="TL100" s="23"/>
      <c r="TM100" s="23"/>
      <c r="TN100" s="23"/>
      <c r="TO100" s="23"/>
      <c r="TP100" s="23"/>
      <c r="TQ100" s="23"/>
      <c r="TR100" s="23"/>
      <c r="TS100" s="23"/>
      <c r="TT100" s="23"/>
      <c r="TU100" s="23"/>
      <c r="TV100" s="23"/>
      <c r="TW100" s="23"/>
      <c r="TX100" s="23"/>
      <c r="TY100" s="23"/>
      <c r="TZ100" s="23"/>
      <c r="UA100" s="23"/>
      <c r="UB100" s="23"/>
      <c r="UC100" s="23"/>
      <c r="UD100" s="23"/>
      <c r="UE100" s="23"/>
      <c r="UF100" s="23"/>
      <c r="UG100" s="23"/>
      <c r="UH100" s="23"/>
      <c r="UI100" s="23"/>
      <c r="UJ100" s="23"/>
      <c r="UK100" s="23"/>
      <c r="UL100" s="23"/>
      <c r="UM100" s="23"/>
      <c r="UN100" s="23"/>
      <c r="UO100" s="23"/>
      <c r="UP100" s="23"/>
      <c r="UQ100" s="23"/>
      <c r="UR100" s="23"/>
      <c r="US100" s="23"/>
      <c r="UT100" s="23"/>
      <c r="UU100" s="23"/>
      <c r="UV100" s="23"/>
      <c r="UW100" s="23"/>
      <c r="UX100" s="23"/>
      <c r="UY100" s="23"/>
      <c r="UZ100" s="23"/>
      <c r="VA100" s="23"/>
      <c r="VB100" s="23"/>
      <c r="VC100" s="23"/>
      <c r="VD100" s="23"/>
      <c r="VE100" s="23"/>
      <c r="VF100" s="23"/>
      <c r="VG100" s="23"/>
      <c r="VH100" s="23"/>
      <c r="VI100" s="23"/>
      <c r="VJ100" s="23"/>
      <c r="VK100" s="23"/>
      <c r="VL100" s="23"/>
      <c r="VM100" s="23"/>
      <c r="VN100" s="23"/>
      <c r="VO100" s="23"/>
      <c r="VP100" s="23"/>
      <c r="VQ100" s="23"/>
      <c r="VR100" s="23"/>
      <c r="VS100" s="23"/>
      <c r="VT100" s="23"/>
      <c r="VU100" s="23"/>
      <c r="VV100" s="23"/>
      <c r="VW100" s="23"/>
      <c r="VX100" s="23"/>
      <c r="VY100" s="23"/>
      <c r="VZ100" s="23"/>
      <c r="WA100" s="23"/>
      <c r="WB100" s="23"/>
      <c r="WC100" s="23"/>
      <c r="WD100" s="23"/>
      <c r="WE100" s="23"/>
      <c r="WF100" s="23"/>
      <c r="WG100" s="23"/>
      <c r="WH100" s="23"/>
      <c r="WI100" s="23"/>
      <c r="WJ100" s="23"/>
      <c r="WK100" s="23"/>
      <c r="WL100" s="23"/>
      <c r="WM100" s="23"/>
      <c r="WN100" s="23"/>
      <c r="WO100" s="23"/>
      <c r="WP100" s="23"/>
      <c r="WQ100" s="23"/>
      <c r="WR100" s="23"/>
      <c r="WS100" s="23"/>
      <c r="WT100" s="23"/>
      <c r="WU100" s="23"/>
      <c r="WV100" s="23"/>
      <c r="WW100" s="23"/>
      <c r="WX100" s="23"/>
      <c r="WY100" s="23"/>
      <c r="WZ100" s="23"/>
      <c r="XA100" s="23"/>
      <c r="XB100" s="23"/>
      <c r="XC100" s="23"/>
      <c r="XD100" s="23"/>
      <c r="XE100" s="23"/>
      <c r="XF100" s="23"/>
      <c r="XG100" s="23"/>
      <c r="XH100" s="23"/>
      <c r="XI100" s="23"/>
      <c r="XJ100" s="23"/>
      <c r="XK100" s="23"/>
      <c r="XL100" s="23"/>
      <c r="XM100" s="23"/>
      <c r="XN100" s="23"/>
      <c r="XO100" s="23"/>
      <c r="XP100" s="23"/>
      <c r="XQ100" s="23"/>
      <c r="XR100" s="23"/>
      <c r="XS100" s="23"/>
      <c r="XT100" s="23"/>
      <c r="XU100" s="23"/>
      <c r="XV100" s="23"/>
      <c r="XW100" s="23"/>
      <c r="XX100" s="23"/>
      <c r="XY100" s="23"/>
      <c r="XZ100" s="23"/>
      <c r="YA100" s="23"/>
      <c r="YB100" s="23"/>
      <c r="YC100" s="23"/>
      <c r="YD100" s="23"/>
      <c r="YE100" s="23"/>
      <c r="YF100" s="23"/>
      <c r="YG100" s="23"/>
      <c r="YH100" s="23"/>
      <c r="YI100" s="23"/>
      <c r="YJ100" s="23"/>
      <c r="YK100" s="23"/>
      <c r="YL100" s="23"/>
      <c r="YM100" s="23"/>
      <c r="YN100" s="23"/>
      <c r="YO100" s="23"/>
      <c r="YP100" s="23"/>
      <c r="YQ100" s="23"/>
      <c r="YR100" s="23"/>
      <c r="YS100" s="23"/>
      <c r="YT100" s="23"/>
      <c r="YU100" s="23"/>
      <c r="YV100" s="23"/>
      <c r="YW100" s="23"/>
      <c r="YX100" s="23"/>
      <c r="YY100" s="23"/>
      <c r="YZ100" s="23"/>
      <c r="ZA100" s="23"/>
      <c r="ZB100" s="23"/>
      <c r="ZC100" s="23"/>
      <c r="ZD100" s="23"/>
      <c r="ZE100" s="23"/>
      <c r="ZF100" s="23"/>
      <c r="ZG100" s="23"/>
      <c r="ZH100" s="23"/>
      <c r="ZI100" s="23"/>
      <c r="ZJ100" s="23"/>
      <c r="ZK100" s="23"/>
      <c r="ZL100" s="23"/>
      <c r="ZM100" s="23"/>
      <c r="ZN100" s="23"/>
      <c r="ZO100" s="23"/>
      <c r="ZP100" s="23"/>
      <c r="ZQ100" s="23"/>
      <c r="ZR100" s="23"/>
      <c r="ZS100" s="23"/>
      <c r="ZT100" s="23"/>
      <c r="ZU100" s="23"/>
      <c r="ZV100" s="23"/>
      <c r="ZW100" s="23"/>
      <c r="ZX100" s="23"/>
      <c r="ZY100" s="23"/>
      <c r="ZZ100" s="23"/>
      <c r="AAA100" s="23"/>
      <c r="AAB100" s="23"/>
      <c r="AAC100" s="23"/>
      <c r="AAD100" s="23"/>
      <c r="AAE100" s="23"/>
      <c r="AAF100" s="23"/>
      <c r="AAG100" s="23"/>
      <c r="AAH100" s="23"/>
      <c r="AAI100" s="23"/>
      <c r="AAJ100" s="23"/>
      <c r="AAK100" s="23"/>
      <c r="AAL100" s="23"/>
      <c r="AAM100" s="23"/>
      <c r="AAN100" s="23"/>
      <c r="AAO100" s="23"/>
      <c r="AAP100" s="23"/>
      <c r="AAQ100" s="23"/>
      <c r="AAR100" s="23"/>
      <c r="AAS100" s="23"/>
      <c r="AAT100" s="23"/>
      <c r="AAU100" s="23"/>
      <c r="AAV100" s="23"/>
      <c r="AAW100" s="23"/>
      <c r="AAX100" s="23"/>
      <c r="AAY100" s="23"/>
      <c r="AAZ100" s="23"/>
      <c r="ABA100" s="23"/>
      <c r="ABB100" s="23"/>
      <c r="ABC100" s="23"/>
      <c r="ABD100" s="23"/>
      <c r="ABE100" s="23"/>
      <c r="ABF100" s="23"/>
      <c r="ABG100" s="23"/>
      <c r="ABH100" s="23"/>
      <c r="ABI100" s="23"/>
      <c r="ABJ100" s="23"/>
      <c r="ABK100" s="23"/>
      <c r="ABL100" s="23"/>
      <c r="ABM100" s="23"/>
      <c r="ABN100" s="23"/>
      <c r="ABO100" s="23"/>
      <c r="ABP100" s="23"/>
      <c r="ABQ100" s="23"/>
      <c r="ABR100" s="23"/>
      <c r="ABS100" s="23"/>
      <c r="ABT100" s="23"/>
      <c r="ABU100" s="23"/>
      <c r="ABV100" s="23"/>
      <c r="ABW100" s="23"/>
      <c r="ABX100" s="23"/>
      <c r="ABY100" s="23"/>
      <c r="ABZ100" s="23"/>
      <c r="ACA100" s="23"/>
      <c r="ACB100" s="23"/>
      <c r="ACC100" s="23"/>
      <c r="ACD100" s="23"/>
      <c r="ACE100" s="23"/>
      <c r="ACF100" s="23"/>
      <c r="ACG100" s="23"/>
      <c r="ACH100" s="23"/>
      <c r="ACI100" s="23"/>
      <c r="ACJ100" s="23"/>
      <c r="ACK100" s="23"/>
      <c r="ACL100" s="23"/>
      <c r="ACM100" s="23"/>
      <c r="ACN100" s="23"/>
      <c r="ACO100" s="23"/>
      <c r="ACP100" s="23"/>
      <c r="ACQ100" s="23"/>
      <c r="ACR100" s="23"/>
      <c r="ACS100" s="23"/>
      <c r="ACT100" s="23"/>
      <c r="ACU100" s="23"/>
      <c r="ACV100" s="23"/>
      <c r="ACW100" s="23"/>
      <c r="ACX100" s="23"/>
      <c r="ACY100" s="23"/>
      <c r="ACZ100" s="23"/>
      <c r="ADA100" s="23"/>
      <c r="ADB100" s="23"/>
      <c r="ADC100" s="23"/>
      <c r="ADD100" s="23"/>
      <c r="ADE100" s="23"/>
      <c r="ADF100" s="23"/>
      <c r="ADG100" s="23"/>
      <c r="ADH100" s="23"/>
      <c r="ADI100" s="23"/>
      <c r="ADJ100" s="23"/>
      <c r="ADK100" s="23"/>
      <c r="ADL100" s="23"/>
      <c r="ADM100" s="23"/>
      <c r="ADN100" s="23"/>
      <c r="ADO100" s="23"/>
      <c r="ADP100" s="23"/>
      <c r="ADQ100" s="23"/>
      <c r="ADR100" s="23"/>
      <c r="ADS100" s="23"/>
      <c r="ADT100" s="23"/>
      <c r="ADU100" s="23"/>
      <c r="ADV100" s="23"/>
      <c r="ADW100" s="23"/>
      <c r="ADX100" s="23"/>
      <c r="ADY100" s="23"/>
      <c r="ADZ100" s="23"/>
      <c r="AEA100" s="23"/>
      <c r="AEB100" s="23"/>
      <c r="AEC100" s="23"/>
      <c r="AED100" s="23"/>
      <c r="AEE100" s="23"/>
      <c r="AEF100" s="23"/>
      <c r="AEG100" s="23"/>
      <c r="AEH100" s="23"/>
      <c r="AEI100" s="23"/>
      <c r="AEJ100" s="23"/>
      <c r="AEK100" s="23"/>
      <c r="AEL100" s="23"/>
      <c r="AEM100" s="23"/>
      <c r="AEN100" s="23"/>
      <c r="AEO100" s="23"/>
      <c r="AEP100" s="23"/>
      <c r="AEQ100" s="23"/>
      <c r="AER100" s="23"/>
      <c r="AES100" s="23"/>
      <c r="AET100" s="23"/>
      <c r="AEU100" s="23"/>
      <c r="AEV100" s="23"/>
      <c r="AEW100" s="23"/>
      <c r="AEX100" s="23"/>
      <c r="AEY100" s="23"/>
      <c r="AEZ100" s="23"/>
      <c r="AFA100" s="23"/>
      <c r="AFB100" s="23"/>
      <c r="AFC100" s="23"/>
      <c r="AFD100" s="23"/>
      <c r="AFE100" s="23"/>
      <c r="AFF100" s="23"/>
      <c r="AFG100" s="23"/>
      <c r="AFH100" s="23"/>
      <c r="AFI100" s="23"/>
      <c r="AFJ100" s="23"/>
      <c r="AFK100" s="23"/>
      <c r="AFL100" s="23"/>
      <c r="AFM100" s="23"/>
      <c r="AFN100" s="23"/>
      <c r="AFO100" s="23"/>
      <c r="AFP100" s="23"/>
      <c r="AFQ100" s="23"/>
      <c r="AFR100" s="23"/>
      <c r="AFS100" s="23"/>
      <c r="AFT100" s="23"/>
      <c r="AFU100" s="23"/>
      <c r="AFV100" s="23"/>
      <c r="AFW100" s="23"/>
      <c r="AFX100" s="23"/>
      <c r="AFY100" s="23"/>
      <c r="AFZ100" s="23"/>
      <c r="AGA100" s="23"/>
      <c r="AGB100" s="23"/>
      <c r="AGC100" s="23"/>
      <c r="AGD100" s="23"/>
      <c r="AGE100" s="23"/>
      <c r="AGF100" s="23"/>
      <c r="AGG100" s="23"/>
      <c r="AGH100" s="23"/>
      <c r="AGI100" s="23"/>
      <c r="AGJ100" s="23"/>
      <c r="AGK100" s="23"/>
      <c r="AGL100" s="23"/>
      <c r="AGM100" s="23"/>
      <c r="AGN100" s="23"/>
      <c r="AGO100" s="23"/>
      <c r="AGP100" s="23"/>
      <c r="AGQ100" s="23"/>
      <c r="AGR100" s="23"/>
      <c r="AGS100" s="23"/>
      <c r="AGT100" s="23"/>
      <c r="AGU100" s="23"/>
      <c r="AGV100" s="23"/>
      <c r="AGW100" s="23"/>
      <c r="AGX100" s="23"/>
      <c r="AGY100" s="23"/>
      <c r="AGZ100" s="23"/>
      <c r="AHA100" s="23"/>
      <c r="AHB100" s="23"/>
      <c r="AHC100" s="23"/>
      <c r="AHD100" s="23"/>
      <c r="AHE100" s="23"/>
      <c r="AHF100" s="23"/>
      <c r="AHG100" s="23"/>
      <c r="AHH100" s="23"/>
      <c r="AHI100" s="23"/>
      <c r="AHJ100" s="23"/>
      <c r="AHK100" s="23"/>
      <c r="AHL100" s="23"/>
      <c r="AHM100" s="23"/>
      <c r="AHN100" s="23"/>
      <c r="AHO100" s="23"/>
      <c r="AHP100" s="23"/>
      <c r="AHQ100" s="23"/>
      <c r="AHR100" s="23"/>
      <c r="AHS100" s="23"/>
      <c r="AHT100" s="23"/>
      <c r="AHU100" s="23"/>
      <c r="AHV100" s="23"/>
      <c r="AHW100" s="23"/>
      <c r="AHX100" s="23"/>
      <c r="AHY100" s="23"/>
      <c r="AHZ100" s="23"/>
      <c r="AIA100" s="23"/>
      <c r="AIB100" s="23"/>
      <c r="AIC100" s="23"/>
      <c r="AID100" s="23"/>
      <c r="AIE100" s="23"/>
      <c r="AIF100" s="23"/>
      <c r="AIG100" s="23"/>
      <c r="AIH100" s="23"/>
      <c r="AII100" s="23"/>
      <c r="AIJ100" s="23"/>
      <c r="AIK100" s="23"/>
      <c r="AIL100" s="23"/>
      <c r="AIM100" s="23"/>
      <c r="AIN100" s="23"/>
      <c r="AIO100" s="23"/>
      <c r="AIP100" s="23"/>
      <c r="AIQ100" s="23"/>
      <c r="AIR100" s="23"/>
      <c r="AIS100" s="23"/>
      <c r="AIT100" s="23"/>
      <c r="AIU100" s="23"/>
      <c r="AIV100" s="23"/>
      <c r="AIW100" s="23"/>
      <c r="AIX100" s="23"/>
      <c r="AIY100" s="23"/>
      <c r="AIZ100" s="23"/>
      <c r="AJA100" s="23"/>
      <c r="AJB100" s="23"/>
      <c r="AJC100" s="23"/>
      <c r="AJD100" s="23"/>
      <c r="AJE100" s="23"/>
      <c r="AJF100" s="23"/>
      <c r="AJG100" s="23"/>
      <c r="AJH100" s="23"/>
      <c r="AJI100" s="23"/>
      <c r="AJJ100" s="23"/>
      <c r="AJK100" s="23"/>
      <c r="AJL100" s="23"/>
      <c r="AJM100" s="23"/>
      <c r="AJN100" s="23"/>
      <c r="AJO100" s="23"/>
      <c r="AJP100" s="23"/>
      <c r="AJQ100" s="23"/>
      <c r="AJR100" s="23"/>
      <c r="AJS100" s="23"/>
      <c r="AJT100" s="23"/>
      <c r="AJU100" s="23"/>
      <c r="AJV100" s="23"/>
      <c r="AJW100" s="23"/>
      <c r="AJX100" s="23"/>
      <c r="AJY100" s="23"/>
      <c r="AJZ100" s="23"/>
      <c r="AKA100" s="23"/>
      <c r="AKB100" s="23"/>
      <c r="AKC100" s="23"/>
      <c r="AKD100" s="23"/>
      <c r="AKE100" s="23"/>
      <c r="AKF100" s="23"/>
      <c r="AKG100" s="23"/>
      <c r="AKH100" s="23"/>
      <c r="AKI100" s="23"/>
      <c r="AKJ100" s="23"/>
      <c r="AKK100" s="23"/>
      <c r="AKL100" s="23"/>
      <c r="AKM100" s="23"/>
      <c r="AKN100" s="23"/>
      <c r="AKO100" s="23"/>
      <c r="AKP100" s="23"/>
      <c r="AKQ100" s="23"/>
      <c r="AKR100" s="23"/>
      <c r="AKS100" s="23"/>
      <c r="AKT100" s="23"/>
      <c r="AKU100" s="23"/>
      <c r="AKV100" s="23"/>
      <c r="AKW100" s="23"/>
      <c r="AKX100" s="23"/>
      <c r="AKY100" s="23"/>
      <c r="AKZ100" s="23"/>
      <c r="ALA100" s="23"/>
      <c r="ALB100" s="23"/>
      <c r="ALC100" s="23"/>
      <c r="ALD100" s="23"/>
      <c r="ALE100" s="23"/>
      <c r="ALF100" s="23"/>
      <c r="ALG100" s="23"/>
      <c r="ALH100" s="23"/>
      <c r="ALI100" s="23"/>
      <c r="ALJ100" s="23"/>
      <c r="ALK100" s="23"/>
      <c r="ALL100" s="23"/>
      <c r="ALM100" s="23"/>
      <c r="ALN100" s="23"/>
      <c r="ALO100" s="23"/>
      <c r="ALP100" s="23"/>
      <c r="ALQ100" s="23"/>
      <c r="ALR100" s="23"/>
      <c r="ALS100" s="23"/>
      <c r="ALT100" s="23"/>
      <c r="ALU100" s="23"/>
      <c r="ALV100" s="23"/>
      <c r="ALW100" s="23"/>
      <c r="ALX100" s="23"/>
      <c r="ALY100" s="23"/>
      <c r="ALZ100" s="23"/>
      <c r="AMA100" s="23"/>
      <c r="AMB100" s="23"/>
      <c r="AMC100" s="23"/>
      <c r="AMD100" s="23"/>
      <c r="AME100" s="23"/>
      <c r="AMF100" s="23"/>
      <c r="AMG100" s="23"/>
      <c r="AMH100" s="23"/>
      <c r="AMI100" s="23"/>
      <c r="AMJ100" s="23"/>
      <c r="AMK100" s="23"/>
    </row>
    <row r="101" spans="1:1025" s="24" customFormat="1">
      <c r="A101" s="49" t="s">
        <v>37</v>
      </c>
      <c r="B101" s="271" t="s">
        <v>53</v>
      </c>
      <c r="C101" s="271"/>
      <c r="D101" s="271"/>
      <c r="E101" s="271"/>
      <c r="F101" s="271"/>
      <c r="G101" s="108">
        <f>G61</f>
        <v>631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  <c r="TH101" s="23"/>
      <c r="TI101" s="23"/>
      <c r="TJ101" s="23"/>
      <c r="TK101" s="23"/>
      <c r="TL101" s="23"/>
      <c r="TM101" s="23"/>
      <c r="TN101" s="23"/>
      <c r="TO101" s="23"/>
      <c r="TP101" s="23"/>
      <c r="TQ101" s="23"/>
      <c r="TR101" s="23"/>
      <c r="TS101" s="23"/>
      <c r="TT101" s="23"/>
      <c r="TU101" s="23"/>
      <c r="TV101" s="23"/>
      <c r="TW101" s="23"/>
      <c r="TX101" s="23"/>
      <c r="TY101" s="23"/>
      <c r="TZ101" s="23"/>
      <c r="UA101" s="23"/>
      <c r="UB101" s="23"/>
      <c r="UC101" s="23"/>
      <c r="UD101" s="23"/>
      <c r="UE101" s="23"/>
      <c r="UF101" s="23"/>
      <c r="UG101" s="23"/>
      <c r="UH101" s="23"/>
      <c r="UI101" s="23"/>
      <c r="UJ101" s="23"/>
      <c r="UK101" s="23"/>
      <c r="UL101" s="23"/>
      <c r="UM101" s="23"/>
      <c r="UN101" s="23"/>
      <c r="UO101" s="23"/>
      <c r="UP101" s="23"/>
      <c r="UQ101" s="23"/>
      <c r="UR101" s="23"/>
      <c r="US101" s="23"/>
      <c r="UT101" s="23"/>
      <c r="UU101" s="23"/>
      <c r="UV101" s="23"/>
      <c r="UW101" s="23"/>
      <c r="UX101" s="23"/>
      <c r="UY101" s="23"/>
      <c r="UZ101" s="23"/>
      <c r="VA101" s="23"/>
      <c r="VB101" s="23"/>
      <c r="VC101" s="23"/>
      <c r="VD101" s="23"/>
      <c r="VE101" s="23"/>
      <c r="VF101" s="23"/>
      <c r="VG101" s="23"/>
      <c r="VH101" s="23"/>
      <c r="VI101" s="23"/>
      <c r="VJ101" s="23"/>
      <c r="VK101" s="23"/>
      <c r="VL101" s="23"/>
      <c r="VM101" s="23"/>
      <c r="VN101" s="23"/>
      <c r="VO101" s="23"/>
      <c r="VP101" s="23"/>
      <c r="VQ101" s="23"/>
      <c r="VR101" s="23"/>
      <c r="VS101" s="23"/>
      <c r="VT101" s="23"/>
      <c r="VU101" s="23"/>
      <c r="VV101" s="23"/>
      <c r="VW101" s="23"/>
      <c r="VX101" s="23"/>
      <c r="VY101" s="23"/>
      <c r="VZ101" s="23"/>
      <c r="WA101" s="23"/>
      <c r="WB101" s="23"/>
      <c r="WC101" s="23"/>
      <c r="WD101" s="23"/>
      <c r="WE101" s="23"/>
      <c r="WF101" s="23"/>
      <c r="WG101" s="23"/>
      <c r="WH101" s="23"/>
      <c r="WI101" s="23"/>
      <c r="WJ101" s="23"/>
      <c r="WK101" s="23"/>
      <c r="WL101" s="23"/>
      <c r="WM101" s="23"/>
      <c r="WN101" s="23"/>
      <c r="WO101" s="23"/>
      <c r="WP101" s="23"/>
      <c r="WQ101" s="23"/>
      <c r="WR101" s="23"/>
      <c r="WS101" s="23"/>
      <c r="WT101" s="23"/>
      <c r="WU101" s="23"/>
      <c r="WV101" s="23"/>
      <c r="WW101" s="23"/>
      <c r="WX101" s="23"/>
      <c r="WY101" s="23"/>
      <c r="WZ101" s="23"/>
      <c r="XA101" s="23"/>
      <c r="XB101" s="23"/>
      <c r="XC101" s="23"/>
      <c r="XD101" s="23"/>
      <c r="XE101" s="23"/>
      <c r="XF101" s="23"/>
      <c r="XG101" s="23"/>
      <c r="XH101" s="23"/>
      <c r="XI101" s="23"/>
      <c r="XJ101" s="23"/>
      <c r="XK101" s="23"/>
      <c r="XL101" s="23"/>
      <c r="XM101" s="23"/>
      <c r="XN101" s="23"/>
      <c r="XO101" s="23"/>
      <c r="XP101" s="23"/>
      <c r="XQ101" s="23"/>
      <c r="XR101" s="23"/>
      <c r="XS101" s="23"/>
      <c r="XT101" s="23"/>
      <c r="XU101" s="23"/>
      <c r="XV101" s="23"/>
      <c r="XW101" s="23"/>
      <c r="XX101" s="23"/>
      <c r="XY101" s="23"/>
      <c r="XZ101" s="23"/>
      <c r="YA101" s="23"/>
      <c r="YB101" s="23"/>
      <c r="YC101" s="23"/>
      <c r="YD101" s="23"/>
      <c r="YE101" s="23"/>
      <c r="YF101" s="23"/>
      <c r="YG101" s="23"/>
      <c r="YH101" s="23"/>
      <c r="YI101" s="23"/>
      <c r="YJ101" s="23"/>
      <c r="YK101" s="23"/>
      <c r="YL101" s="23"/>
      <c r="YM101" s="23"/>
      <c r="YN101" s="23"/>
      <c r="YO101" s="23"/>
      <c r="YP101" s="23"/>
      <c r="YQ101" s="23"/>
      <c r="YR101" s="23"/>
      <c r="YS101" s="23"/>
      <c r="YT101" s="23"/>
      <c r="YU101" s="23"/>
      <c r="YV101" s="23"/>
      <c r="YW101" s="23"/>
      <c r="YX101" s="23"/>
      <c r="YY101" s="23"/>
      <c r="YZ101" s="23"/>
      <c r="ZA101" s="23"/>
      <c r="ZB101" s="23"/>
      <c r="ZC101" s="23"/>
      <c r="ZD101" s="23"/>
      <c r="ZE101" s="23"/>
      <c r="ZF101" s="23"/>
      <c r="ZG101" s="23"/>
      <c r="ZH101" s="23"/>
      <c r="ZI101" s="23"/>
      <c r="ZJ101" s="23"/>
      <c r="ZK101" s="23"/>
      <c r="ZL101" s="23"/>
      <c r="ZM101" s="23"/>
      <c r="ZN101" s="23"/>
      <c r="ZO101" s="23"/>
      <c r="ZP101" s="23"/>
      <c r="ZQ101" s="23"/>
      <c r="ZR101" s="23"/>
      <c r="ZS101" s="23"/>
      <c r="ZT101" s="23"/>
      <c r="ZU101" s="23"/>
      <c r="ZV101" s="23"/>
      <c r="ZW101" s="23"/>
      <c r="ZX101" s="23"/>
      <c r="ZY101" s="23"/>
      <c r="ZZ101" s="23"/>
      <c r="AAA101" s="23"/>
      <c r="AAB101" s="23"/>
      <c r="AAC101" s="23"/>
      <c r="AAD101" s="23"/>
      <c r="AAE101" s="23"/>
      <c r="AAF101" s="23"/>
      <c r="AAG101" s="23"/>
      <c r="AAH101" s="23"/>
      <c r="AAI101" s="23"/>
      <c r="AAJ101" s="23"/>
      <c r="AAK101" s="23"/>
      <c r="AAL101" s="23"/>
      <c r="AAM101" s="23"/>
      <c r="AAN101" s="23"/>
      <c r="AAO101" s="23"/>
      <c r="AAP101" s="23"/>
      <c r="AAQ101" s="23"/>
      <c r="AAR101" s="23"/>
      <c r="AAS101" s="23"/>
      <c r="AAT101" s="23"/>
      <c r="AAU101" s="23"/>
      <c r="AAV101" s="23"/>
      <c r="AAW101" s="23"/>
      <c r="AAX101" s="23"/>
      <c r="AAY101" s="23"/>
      <c r="AAZ101" s="23"/>
      <c r="ABA101" s="23"/>
      <c r="ABB101" s="23"/>
      <c r="ABC101" s="23"/>
      <c r="ABD101" s="23"/>
      <c r="ABE101" s="23"/>
      <c r="ABF101" s="23"/>
      <c r="ABG101" s="23"/>
      <c r="ABH101" s="23"/>
      <c r="ABI101" s="23"/>
      <c r="ABJ101" s="23"/>
      <c r="ABK101" s="23"/>
      <c r="ABL101" s="23"/>
      <c r="ABM101" s="23"/>
      <c r="ABN101" s="23"/>
      <c r="ABO101" s="23"/>
      <c r="ABP101" s="23"/>
      <c r="ABQ101" s="23"/>
      <c r="ABR101" s="23"/>
      <c r="ABS101" s="23"/>
      <c r="ABT101" s="23"/>
      <c r="ABU101" s="23"/>
      <c r="ABV101" s="23"/>
      <c r="ABW101" s="23"/>
      <c r="ABX101" s="23"/>
      <c r="ABY101" s="23"/>
      <c r="ABZ101" s="23"/>
      <c r="ACA101" s="23"/>
      <c r="ACB101" s="23"/>
      <c r="ACC101" s="23"/>
      <c r="ACD101" s="23"/>
      <c r="ACE101" s="23"/>
      <c r="ACF101" s="23"/>
      <c r="ACG101" s="23"/>
      <c r="ACH101" s="23"/>
      <c r="ACI101" s="23"/>
      <c r="ACJ101" s="23"/>
      <c r="ACK101" s="23"/>
      <c r="ACL101" s="23"/>
      <c r="ACM101" s="23"/>
      <c r="ACN101" s="23"/>
      <c r="ACO101" s="23"/>
      <c r="ACP101" s="23"/>
      <c r="ACQ101" s="23"/>
      <c r="ACR101" s="23"/>
      <c r="ACS101" s="23"/>
      <c r="ACT101" s="23"/>
      <c r="ACU101" s="23"/>
      <c r="ACV101" s="23"/>
      <c r="ACW101" s="23"/>
      <c r="ACX101" s="23"/>
      <c r="ACY101" s="23"/>
      <c r="ACZ101" s="23"/>
      <c r="ADA101" s="23"/>
      <c r="ADB101" s="23"/>
      <c r="ADC101" s="23"/>
      <c r="ADD101" s="23"/>
      <c r="ADE101" s="23"/>
      <c r="ADF101" s="23"/>
      <c r="ADG101" s="23"/>
      <c r="ADH101" s="23"/>
      <c r="ADI101" s="23"/>
      <c r="ADJ101" s="23"/>
      <c r="ADK101" s="23"/>
      <c r="ADL101" s="23"/>
      <c r="ADM101" s="23"/>
      <c r="ADN101" s="23"/>
      <c r="ADO101" s="23"/>
      <c r="ADP101" s="23"/>
      <c r="ADQ101" s="23"/>
      <c r="ADR101" s="23"/>
      <c r="ADS101" s="23"/>
      <c r="ADT101" s="23"/>
      <c r="ADU101" s="23"/>
      <c r="ADV101" s="23"/>
      <c r="ADW101" s="23"/>
      <c r="ADX101" s="23"/>
      <c r="ADY101" s="23"/>
      <c r="ADZ101" s="23"/>
      <c r="AEA101" s="23"/>
      <c r="AEB101" s="23"/>
      <c r="AEC101" s="23"/>
      <c r="AED101" s="23"/>
      <c r="AEE101" s="23"/>
      <c r="AEF101" s="23"/>
      <c r="AEG101" s="23"/>
      <c r="AEH101" s="23"/>
      <c r="AEI101" s="23"/>
      <c r="AEJ101" s="23"/>
      <c r="AEK101" s="23"/>
      <c r="AEL101" s="23"/>
      <c r="AEM101" s="23"/>
      <c r="AEN101" s="23"/>
      <c r="AEO101" s="23"/>
      <c r="AEP101" s="23"/>
      <c r="AEQ101" s="23"/>
      <c r="AER101" s="23"/>
      <c r="AES101" s="23"/>
      <c r="AET101" s="23"/>
      <c r="AEU101" s="23"/>
      <c r="AEV101" s="23"/>
      <c r="AEW101" s="23"/>
      <c r="AEX101" s="23"/>
      <c r="AEY101" s="23"/>
      <c r="AEZ101" s="23"/>
      <c r="AFA101" s="23"/>
      <c r="AFB101" s="23"/>
      <c r="AFC101" s="23"/>
      <c r="AFD101" s="23"/>
      <c r="AFE101" s="23"/>
      <c r="AFF101" s="23"/>
      <c r="AFG101" s="23"/>
      <c r="AFH101" s="23"/>
      <c r="AFI101" s="23"/>
      <c r="AFJ101" s="23"/>
      <c r="AFK101" s="23"/>
      <c r="AFL101" s="23"/>
      <c r="AFM101" s="23"/>
      <c r="AFN101" s="23"/>
      <c r="AFO101" s="23"/>
      <c r="AFP101" s="23"/>
      <c r="AFQ101" s="23"/>
      <c r="AFR101" s="23"/>
      <c r="AFS101" s="23"/>
      <c r="AFT101" s="23"/>
      <c r="AFU101" s="23"/>
      <c r="AFV101" s="23"/>
      <c r="AFW101" s="23"/>
      <c r="AFX101" s="23"/>
      <c r="AFY101" s="23"/>
      <c r="AFZ101" s="23"/>
      <c r="AGA101" s="23"/>
      <c r="AGB101" s="23"/>
      <c r="AGC101" s="23"/>
      <c r="AGD101" s="23"/>
      <c r="AGE101" s="23"/>
      <c r="AGF101" s="23"/>
      <c r="AGG101" s="23"/>
      <c r="AGH101" s="23"/>
      <c r="AGI101" s="23"/>
      <c r="AGJ101" s="23"/>
      <c r="AGK101" s="23"/>
      <c r="AGL101" s="23"/>
      <c r="AGM101" s="23"/>
      <c r="AGN101" s="23"/>
      <c r="AGO101" s="23"/>
      <c r="AGP101" s="23"/>
      <c r="AGQ101" s="23"/>
      <c r="AGR101" s="23"/>
      <c r="AGS101" s="23"/>
      <c r="AGT101" s="23"/>
      <c r="AGU101" s="23"/>
      <c r="AGV101" s="23"/>
      <c r="AGW101" s="23"/>
      <c r="AGX101" s="23"/>
      <c r="AGY101" s="23"/>
      <c r="AGZ101" s="23"/>
      <c r="AHA101" s="23"/>
      <c r="AHB101" s="23"/>
      <c r="AHC101" s="23"/>
      <c r="AHD101" s="23"/>
      <c r="AHE101" s="23"/>
      <c r="AHF101" s="23"/>
      <c r="AHG101" s="23"/>
      <c r="AHH101" s="23"/>
      <c r="AHI101" s="23"/>
      <c r="AHJ101" s="23"/>
      <c r="AHK101" s="23"/>
      <c r="AHL101" s="23"/>
      <c r="AHM101" s="23"/>
      <c r="AHN101" s="23"/>
      <c r="AHO101" s="23"/>
      <c r="AHP101" s="23"/>
      <c r="AHQ101" s="23"/>
      <c r="AHR101" s="23"/>
      <c r="AHS101" s="23"/>
      <c r="AHT101" s="23"/>
      <c r="AHU101" s="23"/>
      <c r="AHV101" s="23"/>
      <c r="AHW101" s="23"/>
      <c r="AHX101" s="23"/>
      <c r="AHY101" s="23"/>
      <c r="AHZ101" s="23"/>
      <c r="AIA101" s="23"/>
      <c r="AIB101" s="23"/>
      <c r="AIC101" s="23"/>
      <c r="AID101" s="23"/>
      <c r="AIE101" s="23"/>
      <c r="AIF101" s="23"/>
      <c r="AIG101" s="23"/>
      <c r="AIH101" s="23"/>
      <c r="AII101" s="23"/>
      <c r="AIJ101" s="23"/>
      <c r="AIK101" s="23"/>
      <c r="AIL101" s="23"/>
      <c r="AIM101" s="23"/>
      <c r="AIN101" s="23"/>
      <c r="AIO101" s="23"/>
      <c r="AIP101" s="23"/>
      <c r="AIQ101" s="23"/>
      <c r="AIR101" s="23"/>
      <c r="AIS101" s="23"/>
      <c r="AIT101" s="23"/>
      <c r="AIU101" s="23"/>
      <c r="AIV101" s="23"/>
      <c r="AIW101" s="23"/>
      <c r="AIX101" s="23"/>
      <c r="AIY101" s="23"/>
      <c r="AIZ101" s="23"/>
      <c r="AJA101" s="23"/>
      <c r="AJB101" s="23"/>
      <c r="AJC101" s="23"/>
      <c r="AJD101" s="23"/>
      <c r="AJE101" s="23"/>
      <c r="AJF101" s="23"/>
      <c r="AJG101" s="23"/>
      <c r="AJH101" s="23"/>
      <c r="AJI101" s="23"/>
      <c r="AJJ101" s="23"/>
      <c r="AJK101" s="23"/>
      <c r="AJL101" s="23"/>
      <c r="AJM101" s="23"/>
      <c r="AJN101" s="23"/>
      <c r="AJO101" s="23"/>
      <c r="AJP101" s="23"/>
      <c r="AJQ101" s="23"/>
      <c r="AJR101" s="23"/>
      <c r="AJS101" s="23"/>
      <c r="AJT101" s="23"/>
      <c r="AJU101" s="23"/>
      <c r="AJV101" s="23"/>
      <c r="AJW101" s="23"/>
      <c r="AJX101" s="23"/>
      <c r="AJY101" s="23"/>
      <c r="AJZ101" s="23"/>
      <c r="AKA101" s="23"/>
      <c r="AKB101" s="23"/>
      <c r="AKC101" s="23"/>
      <c r="AKD101" s="23"/>
      <c r="AKE101" s="23"/>
      <c r="AKF101" s="23"/>
      <c r="AKG101" s="23"/>
      <c r="AKH101" s="23"/>
      <c r="AKI101" s="23"/>
      <c r="AKJ101" s="23"/>
      <c r="AKK101" s="23"/>
      <c r="AKL101" s="23"/>
      <c r="AKM101" s="23"/>
      <c r="AKN101" s="23"/>
      <c r="AKO101" s="23"/>
      <c r="AKP101" s="23"/>
      <c r="AKQ101" s="23"/>
      <c r="AKR101" s="23"/>
      <c r="AKS101" s="23"/>
      <c r="AKT101" s="23"/>
      <c r="AKU101" s="23"/>
      <c r="AKV101" s="23"/>
      <c r="AKW101" s="23"/>
      <c r="AKX101" s="23"/>
      <c r="AKY101" s="23"/>
      <c r="AKZ101" s="23"/>
      <c r="ALA101" s="23"/>
      <c r="ALB101" s="23"/>
      <c r="ALC101" s="23"/>
      <c r="ALD101" s="23"/>
      <c r="ALE101" s="23"/>
      <c r="ALF101" s="23"/>
      <c r="ALG101" s="23"/>
      <c r="ALH101" s="23"/>
      <c r="ALI101" s="23"/>
      <c r="ALJ101" s="23"/>
      <c r="ALK101" s="23"/>
      <c r="ALL101" s="23"/>
      <c r="ALM101" s="23"/>
      <c r="ALN101" s="23"/>
      <c r="ALO101" s="23"/>
      <c r="ALP101" s="23"/>
      <c r="ALQ101" s="23"/>
      <c r="ALR101" s="23"/>
      <c r="ALS101" s="23"/>
      <c r="ALT101" s="23"/>
      <c r="ALU101" s="23"/>
      <c r="ALV101" s="23"/>
      <c r="ALW101" s="23"/>
      <c r="ALX101" s="23"/>
      <c r="ALY101" s="23"/>
      <c r="ALZ101" s="23"/>
      <c r="AMA101" s="23"/>
      <c r="AMB101" s="23"/>
      <c r="AMC101" s="23"/>
      <c r="AMD101" s="23"/>
      <c r="AME101" s="23"/>
      <c r="AMF101" s="23"/>
      <c r="AMG101" s="23"/>
      <c r="AMH101" s="23"/>
      <c r="AMI101" s="23"/>
      <c r="AMJ101" s="23"/>
      <c r="AMK101" s="23"/>
    </row>
    <row r="102" spans="1:1025" s="24" customFormat="1" ht="27.75" customHeight="1">
      <c r="A102" s="49" t="s">
        <v>38</v>
      </c>
      <c r="B102" s="271" t="s">
        <v>116</v>
      </c>
      <c r="C102" s="271"/>
      <c r="D102" s="271"/>
      <c r="E102" s="271"/>
      <c r="F102" s="271"/>
      <c r="G102" s="108">
        <f>G76</f>
        <v>1426.3999999999999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  <c r="TH102" s="23"/>
      <c r="TI102" s="23"/>
      <c r="TJ102" s="23"/>
      <c r="TK102" s="23"/>
      <c r="TL102" s="23"/>
      <c r="TM102" s="23"/>
      <c r="TN102" s="23"/>
      <c r="TO102" s="23"/>
      <c r="TP102" s="23"/>
      <c r="TQ102" s="23"/>
      <c r="TR102" s="23"/>
      <c r="TS102" s="23"/>
      <c r="TT102" s="23"/>
      <c r="TU102" s="23"/>
      <c r="TV102" s="23"/>
      <c r="TW102" s="23"/>
      <c r="TX102" s="23"/>
      <c r="TY102" s="23"/>
      <c r="TZ102" s="23"/>
      <c r="UA102" s="23"/>
      <c r="UB102" s="23"/>
      <c r="UC102" s="23"/>
      <c r="UD102" s="23"/>
      <c r="UE102" s="23"/>
      <c r="UF102" s="23"/>
      <c r="UG102" s="23"/>
      <c r="UH102" s="23"/>
      <c r="UI102" s="23"/>
      <c r="UJ102" s="23"/>
      <c r="UK102" s="23"/>
      <c r="UL102" s="23"/>
      <c r="UM102" s="23"/>
      <c r="UN102" s="23"/>
      <c r="UO102" s="23"/>
      <c r="UP102" s="23"/>
      <c r="UQ102" s="23"/>
      <c r="UR102" s="23"/>
      <c r="US102" s="23"/>
      <c r="UT102" s="23"/>
      <c r="UU102" s="23"/>
      <c r="UV102" s="23"/>
      <c r="UW102" s="23"/>
      <c r="UX102" s="23"/>
      <c r="UY102" s="23"/>
      <c r="UZ102" s="23"/>
      <c r="VA102" s="23"/>
      <c r="VB102" s="23"/>
      <c r="VC102" s="23"/>
      <c r="VD102" s="23"/>
      <c r="VE102" s="23"/>
      <c r="VF102" s="23"/>
      <c r="VG102" s="23"/>
      <c r="VH102" s="23"/>
      <c r="VI102" s="23"/>
      <c r="VJ102" s="23"/>
      <c r="VK102" s="23"/>
      <c r="VL102" s="23"/>
      <c r="VM102" s="23"/>
      <c r="VN102" s="23"/>
      <c r="VO102" s="23"/>
      <c r="VP102" s="23"/>
      <c r="VQ102" s="23"/>
      <c r="VR102" s="23"/>
      <c r="VS102" s="23"/>
      <c r="VT102" s="23"/>
      <c r="VU102" s="23"/>
      <c r="VV102" s="23"/>
      <c r="VW102" s="23"/>
      <c r="VX102" s="23"/>
      <c r="VY102" s="23"/>
      <c r="VZ102" s="23"/>
      <c r="WA102" s="23"/>
      <c r="WB102" s="23"/>
      <c r="WC102" s="23"/>
      <c r="WD102" s="23"/>
      <c r="WE102" s="23"/>
      <c r="WF102" s="23"/>
      <c r="WG102" s="23"/>
      <c r="WH102" s="23"/>
      <c r="WI102" s="23"/>
      <c r="WJ102" s="23"/>
      <c r="WK102" s="23"/>
      <c r="WL102" s="23"/>
      <c r="WM102" s="23"/>
      <c r="WN102" s="23"/>
      <c r="WO102" s="23"/>
      <c r="WP102" s="23"/>
      <c r="WQ102" s="23"/>
      <c r="WR102" s="23"/>
      <c r="WS102" s="23"/>
      <c r="WT102" s="23"/>
      <c r="WU102" s="23"/>
      <c r="WV102" s="23"/>
      <c r="WW102" s="23"/>
      <c r="WX102" s="23"/>
      <c r="WY102" s="23"/>
      <c r="WZ102" s="23"/>
      <c r="XA102" s="23"/>
      <c r="XB102" s="23"/>
      <c r="XC102" s="23"/>
      <c r="XD102" s="23"/>
      <c r="XE102" s="23"/>
      <c r="XF102" s="23"/>
      <c r="XG102" s="23"/>
      <c r="XH102" s="23"/>
      <c r="XI102" s="23"/>
      <c r="XJ102" s="23"/>
      <c r="XK102" s="23"/>
      <c r="XL102" s="23"/>
      <c r="XM102" s="23"/>
      <c r="XN102" s="23"/>
      <c r="XO102" s="23"/>
      <c r="XP102" s="23"/>
      <c r="XQ102" s="23"/>
      <c r="XR102" s="23"/>
      <c r="XS102" s="23"/>
      <c r="XT102" s="23"/>
      <c r="XU102" s="23"/>
      <c r="XV102" s="23"/>
      <c r="XW102" s="23"/>
      <c r="XX102" s="23"/>
      <c r="XY102" s="23"/>
      <c r="XZ102" s="23"/>
      <c r="YA102" s="23"/>
      <c r="YB102" s="23"/>
      <c r="YC102" s="23"/>
      <c r="YD102" s="23"/>
      <c r="YE102" s="23"/>
      <c r="YF102" s="23"/>
      <c r="YG102" s="23"/>
      <c r="YH102" s="23"/>
      <c r="YI102" s="23"/>
      <c r="YJ102" s="23"/>
      <c r="YK102" s="23"/>
      <c r="YL102" s="23"/>
      <c r="YM102" s="23"/>
      <c r="YN102" s="23"/>
      <c r="YO102" s="23"/>
      <c r="YP102" s="23"/>
      <c r="YQ102" s="23"/>
      <c r="YR102" s="23"/>
      <c r="YS102" s="23"/>
      <c r="YT102" s="23"/>
      <c r="YU102" s="23"/>
      <c r="YV102" s="23"/>
      <c r="YW102" s="23"/>
      <c r="YX102" s="23"/>
      <c r="YY102" s="23"/>
      <c r="YZ102" s="23"/>
      <c r="ZA102" s="23"/>
      <c r="ZB102" s="23"/>
      <c r="ZC102" s="23"/>
      <c r="ZD102" s="23"/>
      <c r="ZE102" s="23"/>
      <c r="ZF102" s="23"/>
      <c r="ZG102" s="23"/>
      <c r="ZH102" s="23"/>
      <c r="ZI102" s="23"/>
      <c r="ZJ102" s="23"/>
      <c r="ZK102" s="23"/>
      <c r="ZL102" s="23"/>
      <c r="ZM102" s="23"/>
      <c r="ZN102" s="23"/>
      <c r="ZO102" s="23"/>
      <c r="ZP102" s="23"/>
      <c r="ZQ102" s="23"/>
      <c r="ZR102" s="23"/>
      <c r="ZS102" s="23"/>
      <c r="ZT102" s="23"/>
      <c r="ZU102" s="23"/>
      <c r="ZV102" s="23"/>
      <c r="ZW102" s="23"/>
      <c r="ZX102" s="23"/>
      <c r="ZY102" s="23"/>
      <c r="ZZ102" s="23"/>
      <c r="AAA102" s="23"/>
      <c r="AAB102" s="23"/>
      <c r="AAC102" s="23"/>
      <c r="AAD102" s="23"/>
      <c r="AAE102" s="23"/>
      <c r="AAF102" s="23"/>
      <c r="AAG102" s="23"/>
      <c r="AAH102" s="23"/>
      <c r="AAI102" s="23"/>
      <c r="AAJ102" s="23"/>
      <c r="AAK102" s="23"/>
      <c r="AAL102" s="23"/>
      <c r="AAM102" s="23"/>
      <c r="AAN102" s="23"/>
      <c r="AAO102" s="23"/>
      <c r="AAP102" s="23"/>
      <c r="AAQ102" s="23"/>
      <c r="AAR102" s="23"/>
      <c r="AAS102" s="23"/>
      <c r="AAT102" s="23"/>
      <c r="AAU102" s="23"/>
      <c r="AAV102" s="23"/>
      <c r="AAW102" s="23"/>
      <c r="AAX102" s="23"/>
      <c r="AAY102" s="23"/>
      <c r="AAZ102" s="23"/>
      <c r="ABA102" s="23"/>
      <c r="ABB102" s="23"/>
      <c r="ABC102" s="23"/>
      <c r="ABD102" s="23"/>
      <c r="ABE102" s="23"/>
      <c r="ABF102" s="23"/>
      <c r="ABG102" s="23"/>
      <c r="ABH102" s="23"/>
      <c r="ABI102" s="23"/>
      <c r="ABJ102" s="23"/>
      <c r="ABK102" s="23"/>
      <c r="ABL102" s="23"/>
      <c r="ABM102" s="23"/>
      <c r="ABN102" s="23"/>
      <c r="ABO102" s="23"/>
      <c r="ABP102" s="23"/>
      <c r="ABQ102" s="23"/>
      <c r="ABR102" s="23"/>
      <c r="ABS102" s="23"/>
      <c r="ABT102" s="23"/>
      <c r="ABU102" s="23"/>
      <c r="ABV102" s="23"/>
      <c r="ABW102" s="23"/>
      <c r="ABX102" s="23"/>
      <c r="ABY102" s="23"/>
      <c r="ABZ102" s="23"/>
      <c r="ACA102" s="23"/>
      <c r="ACB102" s="23"/>
      <c r="ACC102" s="23"/>
      <c r="ACD102" s="23"/>
      <c r="ACE102" s="23"/>
      <c r="ACF102" s="23"/>
      <c r="ACG102" s="23"/>
      <c r="ACH102" s="23"/>
      <c r="ACI102" s="23"/>
      <c r="ACJ102" s="23"/>
      <c r="ACK102" s="23"/>
      <c r="ACL102" s="23"/>
      <c r="ACM102" s="23"/>
      <c r="ACN102" s="23"/>
      <c r="ACO102" s="23"/>
      <c r="ACP102" s="23"/>
      <c r="ACQ102" s="23"/>
      <c r="ACR102" s="23"/>
      <c r="ACS102" s="23"/>
      <c r="ACT102" s="23"/>
      <c r="ACU102" s="23"/>
      <c r="ACV102" s="23"/>
      <c r="ACW102" s="23"/>
      <c r="ACX102" s="23"/>
      <c r="ACY102" s="23"/>
      <c r="ACZ102" s="23"/>
      <c r="ADA102" s="23"/>
      <c r="ADB102" s="23"/>
      <c r="ADC102" s="23"/>
      <c r="ADD102" s="23"/>
      <c r="ADE102" s="23"/>
      <c r="ADF102" s="23"/>
      <c r="ADG102" s="23"/>
      <c r="ADH102" s="23"/>
      <c r="ADI102" s="23"/>
      <c r="ADJ102" s="23"/>
      <c r="ADK102" s="23"/>
      <c r="ADL102" s="23"/>
      <c r="ADM102" s="23"/>
      <c r="ADN102" s="23"/>
      <c r="ADO102" s="23"/>
      <c r="ADP102" s="23"/>
      <c r="ADQ102" s="23"/>
      <c r="ADR102" s="23"/>
      <c r="ADS102" s="23"/>
      <c r="ADT102" s="23"/>
      <c r="ADU102" s="23"/>
      <c r="ADV102" s="23"/>
      <c r="ADW102" s="23"/>
      <c r="ADX102" s="23"/>
      <c r="ADY102" s="23"/>
      <c r="ADZ102" s="23"/>
      <c r="AEA102" s="23"/>
      <c r="AEB102" s="23"/>
      <c r="AEC102" s="23"/>
      <c r="AED102" s="23"/>
      <c r="AEE102" s="23"/>
      <c r="AEF102" s="23"/>
      <c r="AEG102" s="23"/>
      <c r="AEH102" s="23"/>
      <c r="AEI102" s="23"/>
      <c r="AEJ102" s="23"/>
      <c r="AEK102" s="23"/>
      <c r="AEL102" s="23"/>
      <c r="AEM102" s="23"/>
      <c r="AEN102" s="23"/>
      <c r="AEO102" s="23"/>
      <c r="AEP102" s="23"/>
      <c r="AEQ102" s="23"/>
      <c r="AER102" s="23"/>
      <c r="AES102" s="23"/>
      <c r="AET102" s="23"/>
      <c r="AEU102" s="23"/>
      <c r="AEV102" s="23"/>
      <c r="AEW102" s="23"/>
      <c r="AEX102" s="23"/>
      <c r="AEY102" s="23"/>
      <c r="AEZ102" s="23"/>
      <c r="AFA102" s="23"/>
      <c r="AFB102" s="23"/>
      <c r="AFC102" s="23"/>
      <c r="AFD102" s="23"/>
      <c r="AFE102" s="23"/>
      <c r="AFF102" s="23"/>
      <c r="AFG102" s="23"/>
      <c r="AFH102" s="23"/>
      <c r="AFI102" s="23"/>
      <c r="AFJ102" s="23"/>
      <c r="AFK102" s="23"/>
      <c r="AFL102" s="23"/>
      <c r="AFM102" s="23"/>
      <c r="AFN102" s="23"/>
      <c r="AFO102" s="23"/>
      <c r="AFP102" s="23"/>
      <c r="AFQ102" s="23"/>
      <c r="AFR102" s="23"/>
      <c r="AFS102" s="23"/>
      <c r="AFT102" s="23"/>
      <c r="AFU102" s="23"/>
      <c r="AFV102" s="23"/>
      <c r="AFW102" s="23"/>
      <c r="AFX102" s="23"/>
      <c r="AFY102" s="23"/>
      <c r="AFZ102" s="23"/>
      <c r="AGA102" s="23"/>
      <c r="AGB102" s="23"/>
      <c r="AGC102" s="23"/>
      <c r="AGD102" s="23"/>
      <c r="AGE102" s="23"/>
      <c r="AGF102" s="23"/>
      <c r="AGG102" s="23"/>
      <c r="AGH102" s="23"/>
      <c r="AGI102" s="23"/>
      <c r="AGJ102" s="23"/>
      <c r="AGK102" s="23"/>
      <c r="AGL102" s="23"/>
      <c r="AGM102" s="23"/>
      <c r="AGN102" s="23"/>
      <c r="AGO102" s="23"/>
      <c r="AGP102" s="23"/>
      <c r="AGQ102" s="23"/>
      <c r="AGR102" s="23"/>
      <c r="AGS102" s="23"/>
      <c r="AGT102" s="23"/>
      <c r="AGU102" s="23"/>
      <c r="AGV102" s="23"/>
      <c r="AGW102" s="23"/>
      <c r="AGX102" s="23"/>
      <c r="AGY102" s="23"/>
      <c r="AGZ102" s="23"/>
      <c r="AHA102" s="23"/>
      <c r="AHB102" s="23"/>
      <c r="AHC102" s="23"/>
      <c r="AHD102" s="23"/>
      <c r="AHE102" s="23"/>
      <c r="AHF102" s="23"/>
      <c r="AHG102" s="23"/>
      <c r="AHH102" s="23"/>
      <c r="AHI102" s="23"/>
      <c r="AHJ102" s="23"/>
      <c r="AHK102" s="23"/>
      <c r="AHL102" s="23"/>
      <c r="AHM102" s="23"/>
      <c r="AHN102" s="23"/>
      <c r="AHO102" s="23"/>
      <c r="AHP102" s="23"/>
      <c r="AHQ102" s="23"/>
      <c r="AHR102" s="23"/>
      <c r="AHS102" s="23"/>
      <c r="AHT102" s="23"/>
      <c r="AHU102" s="23"/>
      <c r="AHV102" s="23"/>
      <c r="AHW102" s="23"/>
      <c r="AHX102" s="23"/>
      <c r="AHY102" s="23"/>
      <c r="AHZ102" s="23"/>
      <c r="AIA102" s="23"/>
      <c r="AIB102" s="23"/>
      <c r="AIC102" s="23"/>
      <c r="AID102" s="23"/>
      <c r="AIE102" s="23"/>
      <c r="AIF102" s="23"/>
      <c r="AIG102" s="23"/>
      <c r="AIH102" s="23"/>
      <c r="AII102" s="23"/>
      <c r="AIJ102" s="23"/>
      <c r="AIK102" s="23"/>
      <c r="AIL102" s="23"/>
      <c r="AIM102" s="23"/>
      <c r="AIN102" s="23"/>
      <c r="AIO102" s="23"/>
      <c r="AIP102" s="23"/>
      <c r="AIQ102" s="23"/>
      <c r="AIR102" s="23"/>
      <c r="AIS102" s="23"/>
      <c r="AIT102" s="23"/>
      <c r="AIU102" s="23"/>
      <c r="AIV102" s="23"/>
      <c r="AIW102" s="23"/>
      <c r="AIX102" s="23"/>
      <c r="AIY102" s="23"/>
      <c r="AIZ102" s="23"/>
      <c r="AJA102" s="23"/>
      <c r="AJB102" s="23"/>
      <c r="AJC102" s="23"/>
      <c r="AJD102" s="23"/>
      <c r="AJE102" s="23"/>
      <c r="AJF102" s="23"/>
      <c r="AJG102" s="23"/>
      <c r="AJH102" s="23"/>
      <c r="AJI102" s="23"/>
      <c r="AJJ102" s="23"/>
      <c r="AJK102" s="23"/>
      <c r="AJL102" s="23"/>
      <c r="AJM102" s="23"/>
      <c r="AJN102" s="23"/>
      <c r="AJO102" s="23"/>
      <c r="AJP102" s="23"/>
      <c r="AJQ102" s="23"/>
      <c r="AJR102" s="23"/>
      <c r="AJS102" s="23"/>
      <c r="AJT102" s="23"/>
      <c r="AJU102" s="23"/>
      <c r="AJV102" s="23"/>
      <c r="AJW102" s="23"/>
      <c r="AJX102" s="23"/>
      <c r="AJY102" s="23"/>
      <c r="AJZ102" s="23"/>
      <c r="AKA102" s="23"/>
      <c r="AKB102" s="23"/>
      <c r="AKC102" s="23"/>
      <c r="AKD102" s="23"/>
      <c r="AKE102" s="23"/>
      <c r="AKF102" s="23"/>
      <c r="AKG102" s="23"/>
      <c r="AKH102" s="23"/>
      <c r="AKI102" s="23"/>
      <c r="AKJ102" s="23"/>
      <c r="AKK102" s="23"/>
      <c r="AKL102" s="23"/>
      <c r="AKM102" s="23"/>
      <c r="AKN102" s="23"/>
      <c r="AKO102" s="23"/>
      <c r="AKP102" s="23"/>
      <c r="AKQ102" s="23"/>
      <c r="AKR102" s="23"/>
      <c r="AKS102" s="23"/>
      <c r="AKT102" s="23"/>
      <c r="AKU102" s="23"/>
      <c r="AKV102" s="23"/>
      <c r="AKW102" s="23"/>
      <c r="AKX102" s="23"/>
      <c r="AKY102" s="23"/>
      <c r="AKZ102" s="23"/>
      <c r="ALA102" s="23"/>
      <c r="ALB102" s="23"/>
      <c r="ALC102" s="23"/>
      <c r="ALD102" s="23"/>
      <c r="ALE102" s="23"/>
      <c r="ALF102" s="23"/>
      <c r="ALG102" s="23"/>
      <c r="ALH102" s="23"/>
      <c r="ALI102" s="23"/>
      <c r="ALJ102" s="23"/>
      <c r="ALK102" s="23"/>
      <c r="ALL102" s="23"/>
      <c r="ALM102" s="23"/>
      <c r="ALN102" s="23"/>
      <c r="ALO102" s="23"/>
      <c r="ALP102" s="23"/>
      <c r="ALQ102" s="23"/>
      <c r="ALR102" s="23"/>
      <c r="ALS102" s="23"/>
      <c r="ALT102" s="23"/>
      <c r="ALU102" s="23"/>
      <c r="ALV102" s="23"/>
      <c r="ALW102" s="23"/>
      <c r="ALX102" s="23"/>
      <c r="ALY102" s="23"/>
      <c r="ALZ102" s="23"/>
      <c r="AMA102" s="23"/>
      <c r="AMB102" s="23"/>
      <c r="AMC102" s="23"/>
      <c r="AMD102" s="23"/>
      <c r="AME102" s="23"/>
      <c r="AMF102" s="23"/>
      <c r="AMG102" s="23"/>
      <c r="AMH102" s="23"/>
      <c r="AMI102" s="23"/>
      <c r="AMJ102" s="23"/>
      <c r="AMK102" s="23"/>
    </row>
    <row r="103" spans="1:1025" s="30" customFormat="1">
      <c r="A103" s="49" t="s">
        <v>44</v>
      </c>
      <c r="B103" s="272" t="s">
        <v>117</v>
      </c>
      <c r="C103" s="272"/>
      <c r="D103" s="272"/>
      <c r="E103" s="272"/>
      <c r="F103" s="272"/>
      <c r="G103" s="91">
        <f>G94</f>
        <v>779.17000000000007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  <c r="IV103" s="29"/>
      <c r="IW103" s="29"/>
      <c r="IX103" s="29"/>
      <c r="IY103" s="29"/>
      <c r="IZ103" s="29"/>
      <c r="JA103" s="29"/>
      <c r="JB103" s="29"/>
      <c r="JC103" s="29"/>
      <c r="JD103" s="29"/>
      <c r="JE103" s="29"/>
      <c r="JF103" s="29"/>
      <c r="JG103" s="29"/>
      <c r="JH103" s="29"/>
      <c r="JI103" s="29"/>
      <c r="JJ103" s="29"/>
      <c r="JK103" s="29"/>
      <c r="JL103" s="29"/>
      <c r="JM103" s="29"/>
      <c r="JN103" s="29"/>
      <c r="JO103" s="29"/>
      <c r="JP103" s="29"/>
      <c r="JQ103" s="29"/>
      <c r="JR103" s="29"/>
      <c r="JS103" s="29"/>
      <c r="JT103" s="29"/>
      <c r="JU103" s="29"/>
      <c r="JV103" s="29"/>
      <c r="JW103" s="29"/>
      <c r="JX103" s="29"/>
      <c r="JY103" s="29"/>
      <c r="JZ103" s="29"/>
      <c r="KA103" s="29"/>
      <c r="KB103" s="29"/>
      <c r="KC103" s="29"/>
      <c r="KD103" s="29"/>
      <c r="KE103" s="29"/>
      <c r="KF103" s="29"/>
      <c r="KG103" s="29"/>
      <c r="KH103" s="29"/>
      <c r="KI103" s="29"/>
      <c r="KJ103" s="29"/>
      <c r="KK103" s="29"/>
      <c r="KL103" s="29"/>
      <c r="KM103" s="29"/>
      <c r="KN103" s="29"/>
      <c r="KO103" s="29"/>
      <c r="KP103" s="29"/>
      <c r="KQ103" s="29"/>
      <c r="KR103" s="29"/>
      <c r="KS103" s="29"/>
      <c r="KT103" s="29"/>
      <c r="KU103" s="29"/>
      <c r="KV103" s="29"/>
      <c r="KW103" s="29"/>
      <c r="KX103" s="29"/>
      <c r="KY103" s="29"/>
      <c r="KZ103" s="29"/>
      <c r="LA103" s="29"/>
      <c r="LB103" s="29"/>
      <c r="LC103" s="29"/>
      <c r="LD103" s="29"/>
      <c r="LE103" s="29"/>
      <c r="LF103" s="29"/>
      <c r="LG103" s="29"/>
      <c r="LH103" s="29"/>
      <c r="LI103" s="29"/>
      <c r="LJ103" s="29"/>
      <c r="LK103" s="29"/>
      <c r="LL103" s="29"/>
      <c r="LM103" s="29"/>
      <c r="LN103" s="29"/>
      <c r="LO103" s="29"/>
      <c r="LP103" s="29"/>
      <c r="LQ103" s="29"/>
      <c r="LR103" s="29"/>
      <c r="LS103" s="29"/>
      <c r="LT103" s="29"/>
      <c r="LU103" s="29"/>
      <c r="LV103" s="29"/>
      <c r="LW103" s="29"/>
      <c r="LX103" s="29"/>
      <c r="LY103" s="29"/>
      <c r="LZ103" s="29"/>
      <c r="MA103" s="29"/>
      <c r="MB103" s="29"/>
      <c r="MC103" s="29"/>
      <c r="MD103" s="29"/>
      <c r="ME103" s="29"/>
      <c r="MF103" s="29"/>
      <c r="MG103" s="29"/>
      <c r="MH103" s="29"/>
      <c r="MI103" s="29"/>
      <c r="MJ103" s="29"/>
      <c r="MK103" s="29"/>
      <c r="ML103" s="29"/>
      <c r="MM103" s="29"/>
      <c r="MN103" s="29"/>
      <c r="MO103" s="29"/>
      <c r="MP103" s="29"/>
      <c r="MQ103" s="29"/>
      <c r="MR103" s="29"/>
      <c r="MS103" s="29"/>
      <c r="MT103" s="29"/>
      <c r="MU103" s="29"/>
      <c r="MV103" s="29"/>
      <c r="MW103" s="29"/>
      <c r="MX103" s="29"/>
      <c r="MY103" s="29"/>
      <c r="MZ103" s="29"/>
      <c r="NA103" s="29"/>
      <c r="NB103" s="29"/>
      <c r="NC103" s="29"/>
      <c r="ND103" s="29"/>
      <c r="NE103" s="29"/>
      <c r="NF103" s="29"/>
      <c r="NG103" s="29"/>
      <c r="NH103" s="29"/>
      <c r="NI103" s="29"/>
      <c r="NJ103" s="29"/>
      <c r="NK103" s="29"/>
      <c r="NL103" s="29"/>
      <c r="NM103" s="29"/>
      <c r="NN103" s="29"/>
      <c r="NO103" s="29"/>
      <c r="NP103" s="29"/>
      <c r="NQ103" s="29"/>
      <c r="NR103" s="29"/>
      <c r="NS103" s="29"/>
      <c r="NT103" s="29"/>
      <c r="NU103" s="29"/>
      <c r="NV103" s="29"/>
      <c r="NW103" s="29"/>
      <c r="NX103" s="29"/>
      <c r="NY103" s="29"/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E103" s="29"/>
      <c r="PF103" s="29"/>
      <c r="PG103" s="29"/>
      <c r="PH103" s="29"/>
      <c r="PI103" s="29"/>
      <c r="PJ103" s="29"/>
      <c r="PK103" s="29"/>
      <c r="PL103" s="29"/>
      <c r="PM103" s="29"/>
      <c r="PN103" s="29"/>
      <c r="PO103" s="29"/>
      <c r="PP103" s="29"/>
      <c r="PQ103" s="29"/>
      <c r="PR103" s="29"/>
      <c r="PS103" s="29"/>
      <c r="PT103" s="29"/>
      <c r="PU103" s="29"/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A103" s="29"/>
      <c r="RB103" s="29"/>
      <c r="RC103" s="29"/>
      <c r="RD103" s="29"/>
      <c r="RE103" s="29"/>
      <c r="RF103" s="29"/>
      <c r="RG103" s="29"/>
      <c r="RH103" s="29"/>
      <c r="RI103" s="29"/>
      <c r="RJ103" s="29"/>
      <c r="RK103" s="29"/>
      <c r="RL103" s="29"/>
      <c r="RM103" s="29"/>
      <c r="RN103" s="29"/>
      <c r="RO103" s="29"/>
      <c r="RP103" s="29"/>
      <c r="RQ103" s="29"/>
      <c r="RR103" s="29"/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  <c r="SX103" s="29"/>
      <c r="SY103" s="29"/>
      <c r="SZ103" s="29"/>
      <c r="TA103" s="29"/>
      <c r="TB103" s="29"/>
      <c r="TC103" s="29"/>
      <c r="TD103" s="29"/>
      <c r="TE103" s="29"/>
      <c r="TF103" s="29"/>
      <c r="TG103" s="29"/>
      <c r="TH103" s="29"/>
      <c r="TI103" s="29"/>
      <c r="TJ103" s="29"/>
      <c r="TK103" s="29"/>
      <c r="TL103" s="29"/>
      <c r="TM103" s="29"/>
      <c r="TN103" s="29"/>
      <c r="TO103" s="29"/>
      <c r="TP103" s="29"/>
      <c r="TQ103" s="29"/>
      <c r="TR103" s="29"/>
      <c r="TS103" s="29"/>
      <c r="TT103" s="29"/>
      <c r="TU103" s="29"/>
      <c r="TV103" s="29"/>
      <c r="TW103" s="29"/>
      <c r="TX103" s="29"/>
      <c r="TY103" s="29"/>
      <c r="TZ103" s="29"/>
      <c r="UA103" s="29"/>
      <c r="UB103" s="29"/>
      <c r="UC103" s="29"/>
      <c r="UD103" s="29"/>
      <c r="UE103" s="29"/>
      <c r="UF103" s="29"/>
      <c r="UG103" s="29"/>
      <c r="UH103" s="29"/>
      <c r="UI103" s="29"/>
      <c r="UJ103" s="29"/>
      <c r="UK103" s="29"/>
      <c r="UL103" s="29"/>
      <c r="UM103" s="29"/>
      <c r="UN103" s="29"/>
      <c r="UO103" s="29"/>
      <c r="UP103" s="29"/>
      <c r="UQ103" s="29"/>
      <c r="UR103" s="29"/>
      <c r="US103" s="29"/>
      <c r="UT103" s="29"/>
      <c r="UU103" s="29"/>
      <c r="UV103" s="29"/>
      <c r="UW103" s="29"/>
      <c r="UX103" s="29"/>
      <c r="UY103" s="29"/>
      <c r="UZ103" s="29"/>
      <c r="VA103" s="29"/>
      <c r="VB103" s="29"/>
      <c r="VC103" s="29"/>
      <c r="VD103" s="29"/>
      <c r="VE103" s="29"/>
      <c r="VF103" s="29"/>
      <c r="VG103" s="29"/>
      <c r="VH103" s="29"/>
      <c r="VI103" s="29"/>
      <c r="VJ103" s="29"/>
      <c r="VK103" s="29"/>
      <c r="VL103" s="29"/>
      <c r="VM103" s="29"/>
      <c r="VN103" s="29"/>
      <c r="VO103" s="29"/>
      <c r="VP103" s="29"/>
      <c r="VQ103" s="29"/>
      <c r="VR103" s="29"/>
      <c r="VS103" s="29"/>
      <c r="VT103" s="29"/>
      <c r="VU103" s="29"/>
      <c r="VV103" s="29"/>
      <c r="VW103" s="29"/>
      <c r="VX103" s="29"/>
      <c r="VY103" s="29"/>
      <c r="VZ103" s="29"/>
      <c r="WA103" s="29"/>
      <c r="WB103" s="29"/>
      <c r="WC103" s="29"/>
      <c r="WD103" s="29"/>
      <c r="WE103" s="29"/>
      <c r="WF103" s="29"/>
      <c r="WG103" s="29"/>
      <c r="WH103" s="29"/>
      <c r="WI103" s="29"/>
      <c r="WJ103" s="29"/>
      <c r="WK103" s="29"/>
      <c r="WL103" s="29"/>
      <c r="WM103" s="29"/>
      <c r="WN103" s="29"/>
      <c r="WO103" s="29"/>
      <c r="WP103" s="29"/>
      <c r="WQ103" s="29"/>
      <c r="WR103" s="29"/>
      <c r="WS103" s="29"/>
      <c r="WT103" s="29"/>
      <c r="WU103" s="29"/>
      <c r="WV103" s="29"/>
      <c r="WW103" s="29"/>
      <c r="WX103" s="29"/>
      <c r="WY103" s="29"/>
      <c r="WZ103" s="29"/>
      <c r="XA103" s="29"/>
      <c r="XB103" s="29"/>
      <c r="XC103" s="29"/>
      <c r="XD103" s="29"/>
      <c r="XE103" s="29"/>
      <c r="XF103" s="29"/>
      <c r="XG103" s="29"/>
      <c r="XH103" s="29"/>
      <c r="XI103" s="29"/>
      <c r="XJ103" s="29"/>
      <c r="XK103" s="29"/>
      <c r="XL103" s="29"/>
      <c r="XM103" s="29"/>
      <c r="XN103" s="29"/>
      <c r="XO103" s="29"/>
      <c r="XP103" s="29"/>
      <c r="XQ103" s="29"/>
      <c r="XR103" s="29"/>
      <c r="XS103" s="29"/>
      <c r="XT103" s="29"/>
      <c r="XU103" s="29"/>
      <c r="XV103" s="29"/>
      <c r="XW103" s="29"/>
      <c r="XX103" s="29"/>
      <c r="XY103" s="29"/>
      <c r="XZ103" s="29"/>
      <c r="YA103" s="29"/>
      <c r="YB103" s="29"/>
      <c r="YC103" s="29"/>
      <c r="YD103" s="29"/>
      <c r="YE103" s="29"/>
      <c r="YF103" s="29"/>
      <c r="YG103" s="29"/>
      <c r="YH103" s="29"/>
      <c r="YI103" s="29"/>
      <c r="YJ103" s="29"/>
      <c r="YK103" s="29"/>
      <c r="YL103" s="29"/>
      <c r="YM103" s="29"/>
      <c r="YN103" s="29"/>
      <c r="YO103" s="29"/>
      <c r="YP103" s="29"/>
      <c r="YQ103" s="29"/>
      <c r="YR103" s="29"/>
      <c r="YS103" s="29"/>
      <c r="YT103" s="29"/>
      <c r="YU103" s="29"/>
      <c r="YV103" s="29"/>
      <c r="YW103" s="29"/>
      <c r="YX103" s="29"/>
      <c r="YY103" s="29"/>
      <c r="YZ103" s="29"/>
      <c r="ZA103" s="29"/>
      <c r="ZB103" s="29"/>
      <c r="ZC103" s="29"/>
      <c r="ZD103" s="29"/>
      <c r="ZE103" s="29"/>
      <c r="ZF103" s="29"/>
      <c r="ZG103" s="29"/>
      <c r="ZH103" s="29"/>
      <c r="ZI103" s="29"/>
      <c r="ZJ103" s="29"/>
      <c r="ZK103" s="29"/>
      <c r="ZL103" s="29"/>
      <c r="ZM103" s="29"/>
      <c r="ZN103" s="29"/>
      <c r="ZO103" s="29"/>
      <c r="ZP103" s="29"/>
      <c r="ZQ103" s="29"/>
      <c r="ZR103" s="29"/>
      <c r="ZS103" s="29"/>
      <c r="ZT103" s="29"/>
      <c r="ZU103" s="29"/>
      <c r="ZV103" s="29"/>
      <c r="ZW103" s="29"/>
      <c r="ZX103" s="29"/>
      <c r="ZY103" s="29"/>
      <c r="ZZ103" s="29"/>
      <c r="AAA103" s="29"/>
      <c r="AAB103" s="29"/>
      <c r="AAC103" s="29"/>
      <c r="AAD103" s="29"/>
      <c r="AAE103" s="29"/>
      <c r="AAF103" s="29"/>
      <c r="AAG103" s="29"/>
      <c r="AAH103" s="29"/>
      <c r="AAI103" s="29"/>
      <c r="AAJ103" s="29"/>
      <c r="AAK103" s="29"/>
      <c r="AAL103" s="29"/>
      <c r="AAM103" s="29"/>
      <c r="AAN103" s="29"/>
      <c r="AAO103" s="29"/>
      <c r="AAP103" s="29"/>
      <c r="AAQ103" s="29"/>
      <c r="AAR103" s="29"/>
      <c r="AAS103" s="29"/>
      <c r="AAT103" s="29"/>
      <c r="AAU103" s="29"/>
      <c r="AAV103" s="29"/>
      <c r="AAW103" s="29"/>
      <c r="AAX103" s="29"/>
      <c r="AAY103" s="29"/>
      <c r="AAZ103" s="29"/>
      <c r="ABA103" s="29"/>
      <c r="ABB103" s="29"/>
      <c r="ABC103" s="29"/>
      <c r="ABD103" s="29"/>
      <c r="ABE103" s="29"/>
      <c r="ABF103" s="29"/>
      <c r="ABG103" s="29"/>
      <c r="ABH103" s="29"/>
      <c r="ABI103" s="29"/>
      <c r="ABJ103" s="29"/>
      <c r="ABK103" s="29"/>
      <c r="ABL103" s="29"/>
      <c r="ABM103" s="29"/>
      <c r="ABN103" s="29"/>
      <c r="ABO103" s="29"/>
      <c r="ABP103" s="29"/>
      <c r="ABQ103" s="29"/>
      <c r="ABR103" s="29"/>
      <c r="ABS103" s="29"/>
      <c r="ABT103" s="29"/>
      <c r="ABU103" s="29"/>
      <c r="ABV103" s="29"/>
      <c r="ABW103" s="29"/>
      <c r="ABX103" s="29"/>
      <c r="ABY103" s="29"/>
      <c r="ABZ103" s="29"/>
      <c r="ACA103" s="29"/>
      <c r="ACB103" s="29"/>
      <c r="ACC103" s="29"/>
      <c r="ACD103" s="29"/>
      <c r="ACE103" s="29"/>
      <c r="ACF103" s="29"/>
      <c r="ACG103" s="29"/>
      <c r="ACH103" s="29"/>
      <c r="ACI103" s="29"/>
      <c r="ACJ103" s="29"/>
      <c r="ACK103" s="29"/>
      <c r="ACL103" s="29"/>
      <c r="ACM103" s="29"/>
      <c r="ACN103" s="29"/>
      <c r="ACO103" s="29"/>
      <c r="ACP103" s="29"/>
      <c r="ACQ103" s="29"/>
      <c r="ACR103" s="29"/>
      <c r="ACS103" s="29"/>
      <c r="ACT103" s="29"/>
      <c r="ACU103" s="29"/>
      <c r="ACV103" s="29"/>
      <c r="ACW103" s="29"/>
      <c r="ACX103" s="29"/>
      <c r="ACY103" s="29"/>
      <c r="ACZ103" s="29"/>
      <c r="ADA103" s="29"/>
      <c r="ADB103" s="29"/>
      <c r="ADC103" s="29"/>
      <c r="ADD103" s="29"/>
      <c r="ADE103" s="29"/>
      <c r="ADF103" s="29"/>
      <c r="ADG103" s="29"/>
      <c r="ADH103" s="29"/>
      <c r="ADI103" s="29"/>
      <c r="ADJ103" s="29"/>
      <c r="ADK103" s="29"/>
      <c r="ADL103" s="29"/>
      <c r="ADM103" s="29"/>
      <c r="ADN103" s="29"/>
      <c r="ADO103" s="29"/>
      <c r="ADP103" s="29"/>
      <c r="ADQ103" s="29"/>
      <c r="ADR103" s="29"/>
      <c r="ADS103" s="29"/>
      <c r="ADT103" s="29"/>
      <c r="ADU103" s="29"/>
      <c r="ADV103" s="29"/>
      <c r="ADW103" s="29"/>
      <c r="ADX103" s="29"/>
      <c r="ADY103" s="29"/>
      <c r="ADZ103" s="29"/>
      <c r="AEA103" s="29"/>
      <c r="AEB103" s="29"/>
      <c r="AEC103" s="29"/>
      <c r="AED103" s="29"/>
      <c r="AEE103" s="29"/>
      <c r="AEF103" s="29"/>
      <c r="AEG103" s="29"/>
      <c r="AEH103" s="29"/>
      <c r="AEI103" s="29"/>
      <c r="AEJ103" s="29"/>
      <c r="AEK103" s="29"/>
      <c r="AEL103" s="29"/>
      <c r="AEM103" s="29"/>
      <c r="AEN103" s="29"/>
      <c r="AEO103" s="29"/>
      <c r="AEP103" s="29"/>
      <c r="AEQ103" s="29"/>
      <c r="AER103" s="29"/>
      <c r="AES103" s="29"/>
      <c r="AET103" s="29"/>
      <c r="AEU103" s="29"/>
      <c r="AEV103" s="29"/>
      <c r="AEW103" s="29"/>
      <c r="AEX103" s="29"/>
      <c r="AEY103" s="29"/>
      <c r="AEZ103" s="29"/>
      <c r="AFA103" s="29"/>
      <c r="AFB103" s="29"/>
      <c r="AFC103" s="29"/>
      <c r="AFD103" s="29"/>
      <c r="AFE103" s="29"/>
      <c r="AFF103" s="29"/>
      <c r="AFG103" s="29"/>
      <c r="AFH103" s="29"/>
      <c r="AFI103" s="29"/>
      <c r="AFJ103" s="29"/>
      <c r="AFK103" s="29"/>
      <c r="AFL103" s="29"/>
      <c r="AFM103" s="29"/>
      <c r="AFN103" s="29"/>
      <c r="AFO103" s="29"/>
      <c r="AFP103" s="29"/>
      <c r="AFQ103" s="29"/>
      <c r="AFR103" s="29"/>
      <c r="AFS103" s="29"/>
      <c r="AFT103" s="29"/>
      <c r="AFU103" s="29"/>
      <c r="AFV103" s="29"/>
      <c r="AFW103" s="29"/>
      <c r="AFX103" s="29"/>
      <c r="AFY103" s="29"/>
      <c r="AFZ103" s="29"/>
      <c r="AGA103" s="29"/>
      <c r="AGB103" s="29"/>
      <c r="AGC103" s="29"/>
      <c r="AGD103" s="29"/>
      <c r="AGE103" s="29"/>
      <c r="AGF103" s="29"/>
      <c r="AGG103" s="29"/>
      <c r="AGH103" s="29"/>
      <c r="AGI103" s="29"/>
      <c r="AGJ103" s="29"/>
      <c r="AGK103" s="29"/>
      <c r="AGL103" s="29"/>
      <c r="AGM103" s="29"/>
      <c r="AGN103" s="29"/>
      <c r="AGO103" s="29"/>
      <c r="AGP103" s="29"/>
      <c r="AGQ103" s="29"/>
      <c r="AGR103" s="29"/>
      <c r="AGS103" s="29"/>
      <c r="AGT103" s="29"/>
      <c r="AGU103" s="29"/>
      <c r="AGV103" s="29"/>
      <c r="AGW103" s="29"/>
      <c r="AGX103" s="29"/>
      <c r="AGY103" s="29"/>
      <c r="AGZ103" s="29"/>
      <c r="AHA103" s="29"/>
      <c r="AHB103" s="29"/>
      <c r="AHC103" s="29"/>
      <c r="AHD103" s="29"/>
      <c r="AHE103" s="29"/>
      <c r="AHF103" s="29"/>
      <c r="AHG103" s="29"/>
      <c r="AHH103" s="29"/>
      <c r="AHI103" s="29"/>
      <c r="AHJ103" s="29"/>
      <c r="AHK103" s="29"/>
      <c r="AHL103" s="29"/>
      <c r="AHM103" s="29"/>
      <c r="AHN103" s="29"/>
      <c r="AHO103" s="29"/>
      <c r="AHP103" s="29"/>
      <c r="AHQ103" s="29"/>
      <c r="AHR103" s="29"/>
      <c r="AHS103" s="29"/>
      <c r="AHT103" s="29"/>
      <c r="AHU103" s="29"/>
      <c r="AHV103" s="29"/>
      <c r="AHW103" s="29"/>
      <c r="AHX103" s="29"/>
      <c r="AHY103" s="29"/>
      <c r="AHZ103" s="29"/>
      <c r="AIA103" s="29"/>
      <c r="AIB103" s="29"/>
      <c r="AIC103" s="29"/>
      <c r="AID103" s="29"/>
      <c r="AIE103" s="29"/>
      <c r="AIF103" s="29"/>
      <c r="AIG103" s="29"/>
      <c r="AIH103" s="29"/>
      <c r="AII103" s="29"/>
      <c r="AIJ103" s="29"/>
      <c r="AIK103" s="29"/>
      <c r="AIL103" s="29"/>
      <c r="AIM103" s="29"/>
      <c r="AIN103" s="29"/>
      <c r="AIO103" s="29"/>
      <c r="AIP103" s="29"/>
      <c r="AIQ103" s="29"/>
      <c r="AIR103" s="29"/>
      <c r="AIS103" s="29"/>
      <c r="AIT103" s="29"/>
      <c r="AIU103" s="29"/>
      <c r="AIV103" s="29"/>
      <c r="AIW103" s="29"/>
      <c r="AIX103" s="29"/>
      <c r="AIY103" s="29"/>
      <c r="AIZ103" s="29"/>
      <c r="AJA103" s="29"/>
      <c r="AJB103" s="29"/>
      <c r="AJC103" s="29"/>
      <c r="AJD103" s="29"/>
      <c r="AJE103" s="29"/>
      <c r="AJF103" s="29"/>
      <c r="AJG103" s="29"/>
      <c r="AJH103" s="29"/>
      <c r="AJI103" s="29"/>
      <c r="AJJ103" s="29"/>
      <c r="AJK103" s="29"/>
      <c r="AJL103" s="29"/>
      <c r="AJM103" s="29"/>
      <c r="AJN103" s="29"/>
      <c r="AJO103" s="29"/>
      <c r="AJP103" s="29"/>
      <c r="AJQ103" s="29"/>
      <c r="AJR103" s="29"/>
      <c r="AJS103" s="29"/>
      <c r="AJT103" s="29"/>
      <c r="AJU103" s="29"/>
      <c r="AJV103" s="29"/>
      <c r="AJW103" s="29"/>
      <c r="AJX103" s="29"/>
      <c r="AJY103" s="29"/>
      <c r="AJZ103" s="29"/>
      <c r="AKA103" s="29"/>
      <c r="AKB103" s="29"/>
      <c r="AKC103" s="29"/>
      <c r="AKD103" s="29"/>
      <c r="AKE103" s="29"/>
      <c r="AKF103" s="29"/>
      <c r="AKG103" s="29"/>
      <c r="AKH103" s="29"/>
      <c r="AKI103" s="29"/>
      <c r="AKJ103" s="29"/>
      <c r="AKK103" s="29"/>
      <c r="AKL103" s="29"/>
      <c r="AKM103" s="29"/>
      <c r="AKN103" s="29"/>
      <c r="AKO103" s="29"/>
      <c r="AKP103" s="29"/>
      <c r="AKQ103" s="29"/>
      <c r="AKR103" s="29"/>
      <c r="AKS103" s="29"/>
      <c r="AKT103" s="29"/>
      <c r="AKU103" s="29"/>
      <c r="AKV103" s="29"/>
      <c r="AKW103" s="29"/>
      <c r="AKX103" s="29"/>
      <c r="AKY103" s="29"/>
      <c r="AKZ103" s="29"/>
      <c r="ALA103" s="29"/>
      <c r="ALB103" s="29"/>
      <c r="ALC103" s="29"/>
      <c r="ALD103" s="29"/>
      <c r="ALE103" s="29"/>
      <c r="ALF103" s="29"/>
      <c r="ALG103" s="29"/>
      <c r="ALH103" s="29"/>
      <c r="ALI103" s="29"/>
      <c r="ALJ103" s="29"/>
      <c r="ALK103" s="29"/>
      <c r="ALL103" s="29"/>
      <c r="ALM103" s="29"/>
      <c r="ALN103" s="29"/>
      <c r="ALO103" s="29"/>
      <c r="ALP103" s="29"/>
      <c r="ALQ103" s="29"/>
      <c r="ALR103" s="29"/>
      <c r="ALS103" s="29"/>
      <c r="ALT103" s="29"/>
      <c r="ALU103" s="29"/>
      <c r="ALV103" s="29"/>
      <c r="ALW103" s="29"/>
      <c r="ALX103" s="29"/>
      <c r="ALY103" s="29"/>
      <c r="ALZ103" s="29"/>
      <c r="AMA103" s="29"/>
      <c r="AMB103" s="29"/>
      <c r="AMC103" s="29"/>
      <c r="AMD103" s="29"/>
      <c r="AME103" s="29"/>
      <c r="AMF103" s="29"/>
      <c r="AMG103" s="29"/>
      <c r="AMH103" s="29"/>
      <c r="AMI103" s="29"/>
      <c r="AMJ103" s="29"/>
      <c r="AMK103" s="29"/>
    </row>
    <row r="104" spans="1:1025" s="21" customFormat="1" ht="16.5" customHeight="1">
      <c r="A104" s="310" t="s">
        <v>119</v>
      </c>
      <c r="B104" s="310"/>
      <c r="C104" s="310"/>
      <c r="D104" s="310"/>
      <c r="E104" s="310"/>
      <c r="F104" s="310"/>
      <c r="G104" s="52">
        <f>SUM(G101:G103)</f>
        <v>2836.5699999999997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  <c r="OM104" s="20"/>
      <c r="ON104" s="20"/>
      <c r="OO104" s="20"/>
      <c r="OP104" s="20"/>
      <c r="OQ104" s="20"/>
      <c r="OR104" s="20"/>
      <c r="OS104" s="20"/>
      <c r="OT104" s="20"/>
      <c r="OU104" s="20"/>
      <c r="OV104" s="20"/>
      <c r="OW104" s="20"/>
      <c r="OX104" s="20"/>
      <c r="OY104" s="20"/>
      <c r="OZ104" s="20"/>
      <c r="PA104" s="20"/>
      <c r="PB104" s="20"/>
      <c r="PC104" s="20"/>
      <c r="PD104" s="20"/>
      <c r="PE104" s="20"/>
      <c r="PF104" s="20"/>
      <c r="PG104" s="20"/>
      <c r="PH104" s="20"/>
      <c r="PI104" s="20"/>
      <c r="PJ104" s="20"/>
      <c r="PK104" s="20"/>
      <c r="PL104" s="20"/>
      <c r="PM104" s="20"/>
      <c r="PN104" s="20"/>
      <c r="PO104" s="20"/>
      <c r="PP104" s="20"/>
      <c r="PQ104" s="20"/>
      <c r="PR104" s="20"/>
      <c r="PS104" s="20"/>
      <c r="PT104" s="20"/>
      <c r="PU104" s="20"/>
      <c r="PV104" s="20"/>
      <c r="PW104" s="20"/>
      <c r="PX104" s="20"/>
      <c r="PY104" s="20"/>
      <c r="PZ104" s="20"/>
      <c r="QA104" s="20"/>
      <c r="QB104" s="20"/>
      <c r="QC104" s="20"/>
      <c r="QD104" s="20"/>
      <c r="QE104" s="20"/>
      <c r="QF104" s="20"/>
      <c r="QG104" s="20"/>
      <c r="QH104" s="20"/>
      <c r="QI104" s="20"/>
      <c r="QJ104" s="20"/>
      <c r="QK104" s="20"/>
      <c r="QL104" s="20"/>
      <c r="QM104" s="20"/>
      <c r="QN104" s="20"/>
      <c r="QO104" s="20"/>
      <c r="QP104" s="20"/>
      <c r="QQ104" s="20"/>
      <c r="QR104" s="20"/>
      <c r="QS104" s="20"/>
      <c r="QT104" s="20"/>
      <c r="QU104" s="20"/>
      <c r="QV104" s="20"/>
      <c r="QW104" s="20"/>
      <c r="QX104" s="20"/>
      <c r="QY104" s="20"/>
      <c r="QZ104" s="20"/>
      <c r="RA104" s="20"/>
      <c r="RB104" s="20"/>
      <c r="RC104" s="20"/>
      <c r="RD104" s="20"/>
      <c r="RE104" s="20"/>
      <c r="RF104" s="20"/>
      <c r="RG104" s="20"/>
      <c r="RH104" s="20"/>
      <c r="RI104" s="20"/>
      <c r="RJ104" s="20"/>
      <c r="RK104" s="20"/>
      <c r="RL104" s="20"/>
      <c r="RM104" s="20"/>
      <c r="RN104" s="20"/>
      <c r="RO104" s="20"/>
      <c r="RP104" s="20"/>
      <c r="RQ104" s="20"/>
      <c r="RR104" s="20"/>
      <c r="RS104" s="20"/>
      <c r="RT104" s="20"/>
      <c r="RU104" s="20"/>
      <c r="RV104" s="20"/>
      <c r="RW104" s="20"/>
      <c r="RX104" s="20"/>
      <c r="RY104" s="20"/>
      <c r="RZ104" s="20"/>
      <c r="SA104" s="20"/>
      <c r="SB104" s="20"/>
      <c r="SC104" s="20"/>
      <c r="SD104" s="20"/>
      <c r="SE104" s="20"/>
      <c r="SF104" s="20"/>
      <c r="SG104" s="20"/>
      <c r="SH104" s="20"/>
      <c r="SI104" s="20"/>
      <c r="SJ104" s="20"/>
      <c r="SK104" s="20"/>
      <c r="SL104" s="20"/>
      <c r="SM104" s="20"/>
      <c r="SN104" s="20"/>
      <c r="SO104" s="20"/>
      <c r="SP104" s="20"/>
      <c r="SQ104" s="20"/>
      <c r="SR104" s="20"/>
      <c r="SS104" s="20"/>
      <c r="ST104" s="20"/>
      <c r="SU104" s="20"/>
      <c r="SV104" s="20"/>
      <c r="SW104" s="20"/>
      <c r="SX104" s="20"/>
      <c r="SY104" s="20"/>
      <c r="SZ104" s="20"/>
      <c r="TA104" s="20"/>
      <c r="TB104" s="20"/>
      <c r="TC104" s="20"/>
      <c r="TD104" s="20"/>
      <c r="TE104" s="20"/>
      <c r="TF104" s="20"/>
      <c r="TG104" s="20"/>
      <c r="TH104" s="20"/>
      <c r="TI104" s="20"/>
      <c r="TJ104" s="20"/>
      <c r="TK104" s="20"/>
      <c r="TL104" s="20"/>
      <c r="TM104" s="20"/>
      <c r="TN104" s="20"/>
      <c r="TO104" s="20"/>
      <c r="TP104" s="20"/>
      <c r="TQ104" s="20"/>
      <c r="TR104" s="20"/>
      <c r="TS104" s="20"/>
      <c r="TT104" s="20"/>
      <c r="TU104" s="20"/>
      <c r="TV104" s="20"/>
      <c r="TW104" s="20"/>
      <c r="TX104" s="20"/>
      <c r="TY104" s="20"/>
      <c r="TZ104" s="20"/>
      <c r="UA104" s="20"/>
      <c r="UB104" s="20"/>
      <c r="UC104" s="20"/>
      <c r="UD104" s="20"/>
      <c r="UE104" s="20"/>
      <c r="UF104" s="20"/>
      <c r="UG104" s="20"/>
      <c r="UH104" s="20"/>
      <c r="UI104" s="20"/>
      <c r="UJ104" s="20"/>
      <c r="UK104" s="20"/>
      <c r="UL104" s="20"/>
      <c r="UM104" s="20"/>
      <c r="UN104" s="20"/>
      <c r="UO104" s="20"/>
      <c r="UP104" s="20"/>
      <c r="UQ104" s="20"/>
      <c r="UR104" s="20"/>
      <c r="US104" s="20"/>
      <c r="UT104" s="20"/>
      <c r="UU104" s="20"/>
      <c r="UV104" s="20"/>
      <c r="UW104" s="20"/>
      <c r="UX104" s="20"/>
      <c r="UY104" s="20"/>
      <c r="UZ104" s="20"/>
      <c r="VA104" s="20"/>
      <c r="VB104" s="20"/>
      <c r="VC104" s="20"/>
      <c r="VD104" s="20"/>
      <c r="VE104" s="20"/>
      <c r="VF104" s="20"/>
      <c r="VG104" s="20"/>
      <c r="VH104" s="20"/>
      <c r="VI104" s="20"/>
      <c r="VJ104" s="20"/>
      <c r="VK104" s="20"/>
      <c r="VL104" s="20"/>
      <c r="VM104" s="20"/>
      <c r="VN104" s="20"/>
      <c r="VO104" s="20"/>
      <c r="VP104" s="20"/>
      <c r="VQ104" s="20"/>
      <c r="VR104" s="20"/>
      <c r="VS104" s="20"/>
      <c r="VT104" s="20"/>
      <c r="VU104" s="20"/>
      <c r="VV104" s="20"/>
      <c r="VW104" s="20"/>
      <c r="VX104" s="20"/>
      <c r="VY104" s="20"/>
      <c r="VZ104" s="20"/>
      <c r="WA104" s="20"/>
      <c r="WB104" s="20"/>
      <c r="WC104" s="20"/>
      <c r="WD104" s="20"/>
      <c r="WE104" s="20"/>
      <c r="WF104" s="20"/>
      <c r="WG104" s="20"/>
      <c r="WH104" s="20"/>
      <c r="WI104" s="20"/>
      <c r="WJ104" s="20"/>
      <c r="WK104" s="20"/>
      <c r="WL104" s="20"/>
      <c r="WM104" s="20"/>
      <c r="WN104" s="20"/>
      <c r="WO104" s="20"/>
      <c r="WP104" s="20"/>
      <c r="WQ104" s="20"/>
      <c r="WR104" s="20"/>
      <c r="WS104" s="20"/>
      <c r="WT104" s="20"/>
      <c r="WU104" s="20"/>
      <c r="WV104" s="20"/>
      <c r="WW104" s="20"/>
      <c r="WX104" s="20"/>
      <c r="WY104" s="20"/>
      <c r="WZ104" s="20"/>
      <c r="XA104" s="20"/>
      <c r="XB104" s="20"/>
      <c r="XC104" s="20"/>
      <c r="XD104" s="20"/>
      <c r="XE104" s="20"/>
      <c r="XF104" s="20"/>
      <c r="XG104" s="20"/>
      <c r="XH104" s="20"/>
      <c r="XI104" s="20"/>
      <c r="XJ104" s="20"/>
      <c r="XK104" s="20"/>
      <c r="XL104" s="20"/>
      <c r="XM104" s="20"/>
      <c r="XN104" s="20"/>
      <c r="XO104" s="20"/>
      <c r="XP104" s="20"/>
      <c r="XQ104" s="20"/>
      <c r="XR104" s="20"/>
      <c r="XS104" s="20"/>
      <c r="XT104" s="20"/>
      <c r="XU104" s="20"/>
      <c r="XV104" s="20"/>
      <c r="XW104" s="20"/>
      <c r="XX104" s="20"/>
      <c r="XY104" s="20"/>
      <c r="XZ104" s="20"/>
      <c r="YA104" s="20"/>
      <c r="YB104" s="20"/>
      <c r="YC104" s="20"/>
      <c r="YD104" s="20"/>
      <c r="YE104" s="20"/>
      <c r="YF104" s="20"/>
      <c r="YG104" s="20"/>
      <c r="YH104" s="20"/>
      <c r="YI104" s="20"/>
      <c r="YJ104" s="20"/>
      <c r="YK104" s="20"/>
      <c r="YL104" s="20"/>
      <c r="YM104" s="20"/>
      <c r="YN104" s="20"/>
      <c r="YO104" s="20"/>
      <c r="YP104" s="20"/>
      <c r="YQ104" s="20"/>
      <c r="YR104" s="20"/>
      <c r="YS104" s="20"/>
      <c r="YT104" s="20"/>
      <c r="YU104" s="20"/>
      <c r="YV104" s="20"/>
      <c r="YW104" s="20"/>
      <c r="YX104" s="20"/>
      <c r="YY104" s="20"/>
      <c r="YZ104" s="20"/>
      <c r="ZA104" s="20"/>
      <c r="ZB104" s="20"/>
      <c r="ZC104" s="20"/>
      <c r="ZD104" s="20"/>
      <c r="ZE104" s="20"/>
      <c r="ZF104" s="20"/>
      <c r="ZG104" s="20"/>
      <c r="ZH104" s="20"/>
      <c r="ZI104" s="20"/>
      <c r="ZJ104" s="20"/>
      <c r="ZK104" s="20"/>
      <c r="ZL104" s="20"/>
      <c r="ZM104" s="20"/>
      <c r="ZN104" s="20"/>
      <c r="ZO104" s="20"/>
      <c r="ZP104" s="20"/>
      <c r="ZQ104" s="20"/>
      <c r="ZR104" s="20"/>
      <c r="ZS104" s="20"/>
      <c r="ZT104" s="20"/>
      <c r="ZU104" s="20"/>
      <c r="ZV104" s="20"/>
      <c r="ZW104" s="20"/>
      <c r="ZX104" s="20"/>
      <c r="ZY104" s="20"/>
      <c r="ZZ104" s="20"/>
      <c r="AAA104" s="20"/>
      <c r="AAB104" s="20"/>
      <c r="AAC104" s="20"/>
      <c r="AAD104" s="20"/>
      <c r="AAE104" s="20"/>
      <c r="AAF104" s="20"/>
      <c r="AAG104" s="20"/>
      <c r="AAH104" s="20"/>
      <c r="AAI104" s="20"/>
      <c r="AAJ104" s="20"/>
      <c r="AAK104" s="20"/>
      <c r="AAL104" s="20"/>
      <c r="AAM104" s="20"/>
      <c r="AAN104" s="20"/>
      <c r="AAO104" s="20"/>
      <c r="AAP104" s="20"/>
      <c r="AAQ104" s="20"/>
      <c r="AAR104" s="20"/>
      <c r="AAS104" s="20"/>
      <c r="AAT104" s="20"/>
      <c r="AAU104" s="20"/>
      <c r="AAV104" s="20"/>
      <c r="AAW104" s="20"/>
      <c r="AAX104" s="20"/>
      <c r="AAY104" s="20"/>
      <c r="AAZ104" s="20"/>
      <c r="ABA104" s="20"/>
      <c r="ABB104" s="20"/>
      <c r="ABC104" s="20"/>
      <c r="ABD104" s="20"/>
      <c r="ABE104" s="20"/>
      <c r="ABF104" s="20"/>
      <c r="ABG104" s="20"/>
      <c r="ABH104" s="20"/>
      <c r="ABI104" s="20"/>
      <c r="ABJ104" s="20"/>
      <c r="ABK104" s="20"/>
      <c r="ABL104" s="20"/>
      <c r="ABM104" s="20"/>
      <c r="ABN104" s="20"/>
      <c r="ABO104" s="20"/>
      <c r="ABP104" s="20"/>
      <c r="ABQ104" s="20"/>
      <c r="ABR104" s="20"/>
      <c r="ABS104" s="20"/>
      <c r="ABT104" s="20"/>
      <c r="ABU104" s="20"/>
      <c r="ABV104" s="20"/>
      <c r="ABW104" s="20"/>
      <c r="ABX104" s="20"/>
      <c r="ABY104" s="20"/>
      <c r="ABZ104" s="20"/>
      <c r="ACA104" s="20"/>
      <c r="ACB104" s="20"/>
      <c r="ACC104" s="20"/>
      <c r="ACD104" s="20"/>
      <c r="ACE104" s="20"/>
      <c r="ACF104" s="20"/>
      <c r="ACG104" s="20"/>
      <c r="ACH104" s="20"/>
      <c r="ACI104" s="20"/>
      <c r="ACJ104" s="20"/>
      <c r="ACK104" s="20"/>
      <c r="ACL104" s="20"/>
      <c r="ACM104" s="20"/>
      <c r="ACN104" s="20"/>
      <c r="ACO104" s="20"/>
      <c r="ACP104" s="20"/>
      <c r="ACQ104" s="20"/>
      <c r="ACR104" s="20"/>
      <c r="ACS104" s="20"/>
      <c r="ACT104" s="20"/>
      <c r="ACU104" s="20"/>
      <c r="ACV104" s="20"/>
      <c r="ACW104" s="20"/>
      <c r="ACX104" s="20"/>
      <c r="ACY104" s="20"/>
      <c r="ACZ104" s="20"/>
      <c r="ADA104" s="20"/>
      <c r="ADB104" s="20"/>
      <c r="ADC104" s="20"/>
      <c r="ADD104" s="20"/>
      <c r="ADE104" s="20"/>
      <c r="ADF104" s="20"/>
      <c r="ADG104" s="20"/>
      <c r="ADH104" s="20"/>
      <c r="ADI104" s="20"/>
      <c r="ADJ104" s="20"/>
      <c r="ADK104" s="20"/>
      <c r="ADL104" s="20"/>
      <c r="ADM104" s="20"/>
      <c r="ADN104" s="20"/>
      <c r="ADO104" s="20"/>
      <c r="ADP104" s="20"/>
      <c r="ADQ104" s="20"/>
      <c r="ADR104" s="20"/>
      <c r="ADS104" s="20"/>
      <c r="ADT104" s="20"/>
      <c r="ADU104" s="20"/>
      <c r="ADV104" s="20"/>
      <c r="ADW104" s="20"/>
      <c r="ADX104" s="20"/>
      <c r="ADY104" s="20"/>
      <c r="ADZ104" s="20"/>
      <c r="AEA104" s="20"/>
      <c r="AEB104" s="20"/>
      <c r="AEC104" s="20"/>
      <c r="AED104" s="20"/>
      <c r="AEE104" s="20"/>
      <c r="AEF104" s="20"/>
      <c r="AEG104" s="20"/>
      <c r="AEH104" s="20"/>
      <c r="AEI104" s="20"/>
      <c r="AEJ104" s="20"/>
      <c r="AEK104" s="20"/>
      <c r="AEL104" s="20"/>
      <c r="AEM104" s="20"/>
      <c r="AEN104" s="20"/>
      <c r="AEO104" s="20"/>
      <c r="AEP104" s="20"/>
      <c r="AEQ104" s="20"/>
      <c r="AER104" s="20"/>
      <c r="AES104" s="20"/>
      <c r="AET104" s="20"/>
      <c r="AEU104" s="20"/>
      <c r="AEV104" s="20"/>
      <c r="AEW104" s="20"/>
      <c r="AEX104" s="20"/>
      <c r="AEY104" s="20"/>
      <c r="AEZ104" s="20"/>
      <c r="AFA104" s="20"/>
      <c r="AFB104" s="20"/>
      <c r="AFC104" s="20"/>
      <c r="AFD104" s="20"/>
      <c r="AFE104" s="20"/>
      <c r="AFF104" s="20"/>
      <c r="AFG104" s="20"/>
      <c r="AFH104" s="20"/>
      <c r="AFI104" s="20"/>
      <c r="AFJ104" s="20"/>
      <c r="AFK104" s="20"/>
      <c r="AFL104" s="20"/>
      <c r="AFM104" s="20"/>
      <c r="AFN104" s="20"/>
      <c r="AFO104" s="20"/>
      <c r="AFP104" s="20"/>
      <c r="AFQ104" s="20"/>
      <c r="AFR104" s="20"/>
      <c r="AFS104" s="20"/>
      <c r="AFT104" s="20"/>
      <c r="AFU104" s="20"/>
      <c r="AFV104" s="20"/>
      <c r="AFW104" s="20"/>
      <c r="AFX104" s="20"/>
      <c r="AFY104" s="20"/>
      <c r="AFZ104" s="20"/>
      <c r="AGA104" s="20"/>
      <c r="AGB104" s="20"/>
      <c r="AGC104" s="20"/>
      <c r="AGD104" s="20"/>
      <c r="AGE104" s="20"/>
      <c r="AGF104" s="20"/>
      <c r="AGG104" s="20"/>
      <c r="AGH104" s="20"/>
      <c r="AGI104" s="20"/>
      <c r="AGJ104" s="20"/>
      <c r="AGK104" s="20"/>
      <c r="AGL104" s="20"/>
      <c r="AGM104" s="20"/>
      <c r="AGN104" s="20"/>
      <c r="AGO104" s="20"/>
      <c r="AGP104" s="20"/>
      <c r="AGQ104" s="20"/>
      <c r="AGR104" s="20"/>
      <c r="AGS104" s="20"/>
      <c r="AGT104" s="20"/>
      <c r="AGU104" s="20"/>
      <c r="AGV104" s="20"/>
      <c r="AGW104" s="20"/>
      <c r="AGX104" s="20"/>
      <c r="AGY104" s="20"/>
      <c r="AGZ104" s="20"/>
      <c r="AHA104" s="20"/>
      <c r="AHB104" s="20"/>
      <c r="AHC104" s="20"/>
      <c r="AHD104" s="20"/>
      <c r="AHE104" s="20"/>
      <c r="AHF104" s="20"/>
      <c r="AHG104" s="20"/>
      <c r="AHH104" s="20"/>
      <c r="AHI104" s="20"/>
      <c r="AHJ104" s="20"/>
      <c r="AHK104" s="20"/>
      <c r="AHL104" s="20"/>
      <c r="AHM104" s="20"/>
      <c r="AHN104" s="20"/>
      <c r="AHO104" s="20"/>
      <c r="AHP104" s="20"/>
      <c r="AHQ104" s="20"/>
      <c r="AHR104" s="20"/>
      <c r="AHS104" s="20"/>
      <c r="AHT104" s="20"/>
      <c r="AHU104" s="20"/>
      <c r="AHV104" s="20"/>
      <c r="AHW104" s="20"/>
      <c r="AHX104" s="20"/>
      <c r="AHY104" s="20"/>
      <c r="AHZ104" s="20"/>
      <c r="AIA104" s="20"/>
      <c r="AIB104" s="20"/>
      <c r="AIC104" s="20"/>
      <c r="AID104" s="20"/>
      <c r="AIE104" s="20"/>
      <c r="AIF104" s="20"/>
      <c r="AIG104" s="20"/>
      <c r="AIH104" s="20"/>
      <c r="AII104" s="20"/>
      <c r="AIJ104" s="20"/>
      <c r="AIK104" s="20"/>
      <c r="AIL104" s="20"/>
      <c r="AIM104" s="20"/>
      <c r="AIN104" s="20"/>
      <c r="AIO104" s="20"/>
      <c r="AIP104" s="20"/>
      <c r="AIQ104" s="20"/>
      <c r="AIR104" s="20"/>
      <c r="AIS104" s="20"/>
      <c r="AIT104" s="20"/>
      <c r="AIU104" s="20"/>
      <c r="AIV104" s="20"/>
      <c r="AIW104" s="20"/>
      <c r="AIX104" s="20"/>
      <c r="AIY104" s="20"/>
      <c r="AIZ104" s="20"/>
      <c r="AJA104" s="20"/>
      <c r="AJB104" s="20"/>
      <c r="AJC104" s="20"/>
      <c r="AJD104" s="20"/>
      <c r="AJE104" s="20"/>
      <c r="AJF104" s="20"/>
      <c r="AJG104" s="20"/>
      <c r="AJH104" s="20"/>
      <c r="AJI104" s="20"/>
      <c r="AJJ104" s="20"/>
      <c r="AJK104" s="20"/>
      <c r="AJL104" s="20"/>
      <c r="AJM104" s="20"/>
      <c r="AJN104" s="20"/>
      <c r="AJO104" s="20"/>
      <c r="AJP104" s="20"/>
      <c r="AJQ104" s="20"/>
      <c r="AJR104" s="20"/>
      <c r="AJS104" s="20"/>
      <c r="AJT104" s="20"/>
      <c r="AJU104" s="20"/>
      <c r="AJV104" s="20"/>
      <c r="AJW104" s="20"/>
      <c r="AJX104" s="20"/>
      <c r="AJY104" s="20"/>
      <c r="AJZ104" s="20"/>
      <c r="AKA104" s="20"/>
      <c r="AKB104" s="20"/>
      <c r="AKC104" s="20"/>
      <c r="AKD104" s="20"/>
      <c r="AKE104" s="20"/>
      <c r="AKF104" s="20"/>
      <c r="AKG104" s="20"/>
      <c r="AKH104" s="20"/>
      <c r="AKI104" s="20"/>
      <c r="AKJ104" s="20"/>
      <c r="AKK104" s="20"/>
      <c r="AKL104" s="20"/>
      <c r="AKM104" s="20"/>
      <c r="AKN104" s="20"/>
      <c r="AKO104" s="20"/>
      <c r="AKP104" s="20"/>
      <c r="AKQ104" s="20"/>
      <c r="AKR104" s="20"/>
      <c r="AKS104" s="20"/>
      <c r="AKT104" s="20"/>
      <c r="AKU104" s="20"/>
      <c r="AKV104" s="20"/>
      <c r="AKW104" s="20"/>
      <c r="AKX104" s="20"/>
      <c r="AKY104" s="20"/>
      <c r="AKZ104" s="20"/>
      <c r="ALA104" s="20"/>
      <c r="ALB104" s="20"/>
      <c r="ALC104" s="20"/>
      <c r="ALD104" s="20"/>
      <c r="ALE104" s="20"/>
      <c r="ALF104" s="20"/>
      <c r="ALG104" s="20"/>
      <c r="ALH104" s="20"/>
      <c r="ALI104" s="20"/>
      <c r="ALJ104" s="20"/>
      <c r="ALK104" s="20"/>
      <c r="ALL104" s="20"/>
      <c r="ALM104" s="20"/>
      <c r="ALN104" s="20"/>
      <c r="ALO104" s="20"/>
      <c r="ALP104" s="20"/>
      <c r="ALQ104" s="20"/>
      <c r="ALR104" s="20"/>
      <c r="ALS104" s="20"/>
      <c r="ALT104" s="20"/>
      <c r="ALU104" s="20"/>
      <c r="ALV104" s="20"/>
      <c r="ALW104" s="20"/>
      <c r="ALX104" s="20"/>
      <c r="ALY104" s="20"/>
      <c r="ALZ104" s="20"/>
      <c r="AMA104" s="20"/>
      <c r="AMB104" s="20"/>
      <c r="AMC104" s="20"/>
      <c r="AMD104" s="20"/>
      <c r="AME104" s="20"/>
      <c r="AMF104" s="20"/>
      <c r="AMG104" s="20"/>
      <c r="AMH104" s="20"/>
      <c r="AMI104" s="20"/>
      <c r="AMJ104" s="20"/>
      <c r="AMK104" s="20"/>
    </row>
    <row r="105" spans="1:1025" s="21" customFormat="1" ht="16.5" customHeight="1">
      <c r="A105" s="193"/>
      <c r="B105" s="193"/>
      <c r="C105" s="193"/>
      <c r="D105" s="193"/>
      <c r="E105" s="193"/>
      <c r="F105" s="193"/>
      <c r="G105" s="2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</row>
    <row r="106" spans="1:1025" s="21" customFormat="1">
      <c r="A106" s="221"/>
      <c r="B106" s="222"/>
      <c r="C106" s="222"/>
      <c r="D106" s="87"/>
      <c r="E106" s="87"/>
      <c r="F106" s="87"/>
      <c r="G106" s="87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</row>
    <row r="107" spans="1:1025" ht="15.75">
      <c r="A107" s="264" t="s">
        <v>120</v>
      </c>
      <c r="B107" s="264"/>
      <c r="C107" s="264"/>
      <c r="D107" s="264"/>
      <c r="E107" s="264"/>
      <c r="F107" s="264"/>
      <c r="G107" s="264"/>
      <c r="H107" s="31"/>
    </row>
    <row r="108" spans="1:1025" ht="15" customHeight="1">
      <c r="A108" s="254"/>
      <c r="B108" s="305" t="s">
        <v>121</v>
      </c>
      <c r="C108" s="305"/>
      <c r="D108" s="305"/>
      <c r="E108" s="305"/>
      <c r="F108" s="305"/>
      <c r="G108" s="224" t="s">
        <v>18</v>
      </c>
      <c r="H108" s="31"/>
    </row>
    <row r="109" spans="1:1025" ht="15" customHeight="1">
      <c r="A109" s="181" t="s">
        <v>8</v>
      </c>
      <c r="B109" s="276" t="s">
        <v>324</v>
      </c>
      <c r="C109" s="277"/>
      <c r="D109" s="277"/>
      <c r="E109" s="277"/>
      <c r="F109" s="277"/>
      <c r="G109" s="225">
        <f>ROUND(((G48/12)+($G$59/12)+($G$60/12))*(33/30)*0.05,2)</f>
        <v>17.77</v>
      </c>
      <c r="H109" s="31"/>
    </row>
    <row r="110" spans="1:1025" ht="15" customHeight="1">
      <c r="A110" s="181" t="s">
        <v>10</v>
      </c>
      <c r="B110" s="278" t="s">
        <v>32</v>
      </c>
      <c r="C110" s="278"/>
      <c r="D110" s="278"/>
      <c r="E110" s="278"/>
      <c r="F110" s="278"/>
      <c r="G110" s="225">
        <f>ROUND($E$75*G109,2)</f>
        <v>1.42</v>
      </c>
      <c r="H110" s="31"/>
    </row>
    <row r="111" spans="1:1025" ht="15" customHeight="1">
      <c r="A111" s="181" t="s">
        <v>12</v>
      </c>
      <c r="B111" s="278" t="s">
        <v>122</v>
      </c>
      <c r="C111" s="278"/>
      <c r="D111" s="278"/>
      <c r="E111" s="278"/>
      <c r="F111" s="278"/>
      <c r="G111" s="225">
        <f>ROUND((0.08*0.4*SUM(G48+$G$59+$G$60)*0.05),2)</f>
        <v>6.2</v>
      </c>
      <c r="H111" s="32"/>
    </row>
    <row r="112" spans="1:1025" ht="15" customHeight="1">
      <c r="A112" s="181" t="s">
        <v>13</v>
      </c>
      <c r="B112" s="277" t="s">
        <v>325</v>
      </c>
      <c r="C112" s="277"/>
      <c r="D112" s="277"/>
      <c r="E112" s="277"/>
      <c r="F112" s="277"/>
      <c r="G112" s="226">
        <f>ROUND(((7/33)/$G$13)*G48*1,2)</f>
        <v>22.95</v>
      </c>
      <c r="H112" s="31"/>
    </row>
    <row r="113" spans="1:1025" ht="15" customHeight="1">
      <c r="A113" s="181" t="s">
        <v>22</v>
      </c>
      <c r="B113" s="278" t="s">
        <v>124</v>
      </c>
      <c r="C113" s="278"/>
      <c r="D113" s="278"/>
      <c r="E113" s="278"/>
      <c r="F113" s="278"/>
      <c r="G113" s="225">
        <f>ROUND($E$76*G112,2)</f>
        <v>8.4499999999999993</v>
      </c>
      <c r="H113" s="31"/>
    </row>
    <row r="114" spans="1:1025" s="21" customFormat="1" ht="15.75" customHeight="1">
      <c r="A114" s="181" t="s">
        <v>23</v>
      </c>
      <c r="B114" s="278" t="s">
        <v>123</v>
      </c>
      <c r="C114" s="278"/>
      <c r="D114" s="278"/>
      <c r="E114" s="278"/>
      <c r="F114" s="278"/>
      <c r="G114" s="227">
        <f>ROUND((0.08*0.4*SUM(G48+$G$59+$G$60)*1),2)</f>
        <v>124.04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20"/>
      <c r="MJ114" s="20"/>
      <c r="MK114" s="20"/>
      <c r="ML114" s="20"/>
      <c r="MM114" s="20"/>
      <c r="MN114" s="20"/>
      <c r="MO114" s="20"/>
      <c r="MP114" s="20"/>
      <c r="MQ114" s="20"/>
      <c r="MR114" s="20"/>
      <c r="MS114" s="20"/>
      <c r="MT114" s="20"/>
      <c r="MU114" s="20"/>
      <c r="MV114" s="20"/>
      <c r="MW114" s="20"/>
      <c r="MX114" s="20"/>
      <c r="MY114" s="20"/>
      <c r="MZ114" s="20"/>
      <c r="NA114" s="20"/>
      <c r="NB114" s="20"/>
      <c r="NC114" s="20"/>
      <c r="ND114" s="20"/>
      <c r="NE114" s="20"/>
      <c r="NF114" s="20"/>
      <c r="NG114" s="20"/>
      <c r="NH114" s="20"/>
      <c r="NI114" s="20"/>
      <c r="NJ114" s="20"/>
      <c r="NK114" s="20"/>
      <c r="NL114" s="20"/>
      <c r="NM114" s="20"/>
      <c r="NN114" s="20"/>
      <c r="NO114" s="20"/>
      <c r="NP114" s="20"/>
      <c r="NQ114" s="20"/>
      <c r="NR114" s="20"/>
      <c r="NS114" s="20"/>
      <c r="NT114" s="20"/>
      <c r="NU114" s="20"/>
      <c r="NV114" s="20"/>
      <c r="NW114" s="20"/>
      <c r="NX114" s="20"/>
      <c r="NY114" s="20"/>
      <c r="NZ114" s="20"/>
      <c r="OA114" s="20"/>
      <c r="OB114" s="20"/>
      <c r="OC114" s="20"/>
      <c r="OD114" s="20"/>
      <c r="OE114" s="20"/>
      <c r="OF114" s="20"/>
      <c r="OG114" s="20"/>
      <c r="OH114" s="20"/>
      <c r="OI114" s="20"/>
      <c r="OJ114" s="20"/>
      <c r="OK114" s="20"/>
      <c r="OL114" s="20"/>
      <c r="OM114" s="20"/>
      <c r="ON114" s="20"/>
      <c r="OO114" s="20"/>
      <c r="OP114" s="20"/>
      <c r="OQ114" s="20"/>
      <c r="OR114" s="20"/>
      <c r="OS114" s="20"/>
      <c r="OT114" s="20"/>
      <c r="OU114" s="20"/>
      <c r="OV114" s="20"/>
      <c r="OW114" s="20"/>
      <c r="OX114" s="20"/>
      <c r="OY114" s="20"/>
      <c r="OZ114" s="20"/>
      <c r="PA114" s="20"/>
      <c r="PB114" s="20"/>
      <c r="PC114" s="20"/>
      <c r="PD114" s="20"/>
      <c r="PE114" s="20"/>
      <c r="PF114" s="20"/>
      <c r="PG114" s="20"/>
      <c r="PH114" s="20"/>
      <c r="PI114" s="20"/>
      <c r="PJ114" s="20"/>
      <c r="PK114" s="20"/>
      <c r="PL114" s="20"/>
      <c r="PM114" s="20"/>
      <c r="PN114" s="20"/>
      <c r="PO114" s="20"/>
      <c r="PP114" s="20"/>
      <c r="PQ114" s="20"/>
      <c r="PR114" s="20"/>
      <c r="PS114" s="20"/>
      <c r="PT114" s="20"/>
      <c r="PU114" s="20"/>
      <c r="PV114" s="20"/>
      <c r="PW114" s="20"/>
      <c r="PX114" s="20"/>
      <c r="PY114" s="20"/>
      <c r="PZ114" s="20"/>
      <c r="QA114" s="20"/>
      <c r="QB114" s="20"/>
      <c r="QC114" s="20"/>
      <c r="QD114" s="20"/>
      <c r="QE114" s="20"/>
      <c r="QF114" s="20"/>
      <c r="QG114" s="20"/>
      <c r="QH114" s="20"/>
      <c r="QI114" s="20"/>
      <c r="QJ114" s="20"/>
      <c r="QK114" s="20"/>
      <c r="QL114" s="20"/>
      <c r="QM114" s="20"/>
      <c r="QN114" s="20"/>
      <c r="QO114" s="20"/>
      <c r="QP114" s="20"/>
      <c r="QQ114" s="20"/>
      <c r="QR114" s="20"/>
      <c r="QS114" s="20"/>
      <c r="QT114" s="20"/>
      <c r="QU114" s="20"/>
      <c r="QV114" s="20"/>
      <c r="QW114" s="20"/>
      <c r="QX114" s="20"/>
      <c r="QY114" s="20"/>
      <c r="QZ114" s="20"/>
      <c r="RA114" s="20"/>
      <c r="RB114" s="20"/>
      <c r="RC114" s="20"/>
      <c r="RD114" s="20"/>
      <c r="RE114" s="20"/>
      <c r="RF114" s="20"/>
      <c r="RG114" s="20"/>
      <c r="RH114" s="20"/>
      <c r="RI114" s="20"/>
      <c r="RJ114" s="20"/>
      <c r="RK114" s="20"/>
      <c r="RL114" s="20"/>
      <c r="RM114" s="20"/>
      <c r="RN114" s="20"/>
      <c r="RO114" s="20"/>
      <c r="RP114" s="20"/>
      <c r="RQ114" s="20"/>
      <c r="RR114" s="20"/>
      <c r="RS114" s="20"/>
      <c r="RT114" s="20"/>
      <c r="RU114" s="20"/>
      <c r="RV114" s="20"/>
      <c r="RW114" s="20"/>
      <c r="RX114" s="20"/>
      <c r="RY114" s="20"/>
      <c r="RZ114" s="20"/>
      <c r="SA114" s="20"/>
      <c r="SB114" s="20"/>
      <c r="SC114" s="20"/>
      <c r="SD114" s="20"/>
      <c r="SE114" s="20"/>
      <c r="SF114" s="20"/>
      <c r="SG114" s="20"/>
      <c r="SH114" s="20"/>
      <c r="SI114" s="20"/>
      <c r="SJ114" s="20"/>
      <c r="SK114" s="20"/>
      <c r="SL114" s="20"/>
      <c r="SM114" s="20"/>
      <c r="SN114" s="20"/>
      <c r="SO114" s="20"/>
      <c r="SP114" s="20"/>
      <c r="SQ114" s="20"/>
      <c r="SR114" s="20"/>
      <c r="SS114" s="20"/>
      <c r="ST114" s="20"/>
      <c r="SU114" s="20"/>
      <c r="SV114" s="20"/>
      <c r="SW114" s="20"/>
      <c r="SX114" s="20"/>
      <c r="SY114" s="20"/>
      <c r="SZ114" s="20"/>
      <c r="TA114" s="20"/>
      <c r="TB114" s="20"/>
      <c r="TC114" s="20"/>
      <c r="TD114" s="20"/>
      <c r="TE114" s="20"/>
      <c r="TF114" s="20"/>
      <c r="TG114" s="20"/>
      <c r="TH114" s="20"/>
      <c r="TI114" s="20"/>
      <c r="TJ114" s="20"/>
      <c r="TK114" s="20"/>
      <c r="TL114" s="20"/>
      <c r="TM114" s="20"/>
      <c r="TN114" s="20"/>
      <c r="TO114" s="20"/>
      <c r="TP114" s="20"/>
      <c r="TQ114" s="20"/>
      <c r="TR114" s="20"/>
      <c r="TS114" s="20"/>
      <c r="TT114" s="20"/>
      <c r="TU114" s="20"/>
      <c r="TV114" s="20"/>
      <c r="TW114" s="20"/>
      <c r="TX114" s="20"/>
      <c r="TY114" s="20"/>
      <c r="TZ114" s="20"/>
      <c r="UA114" s="20"/>
      <c r="UB114" s="20"/>
      <c r="UC114" s="20"/>
      <c r="UD114" s="20"/>
      <c r="UE114" s="20"/>
      <c r="UF114" s="20"/>
      <c r="UG114" s="20"/>
      <c r="UH114" s="20"/>
      <c r="UI114" s="20"/>
      <c r="UJ114" s="20"/>
      <c r="UK114" s="20"/>
      <c r="UL114" s="20"/>
      <c r="UM114" s="20"/>
      <c r="UN114" s="20"/>
      <c r="UO114" s="20"/>
      <c r="UP114" s="20"/>
      <c r="UQ114" s="20"/>
      <c r="UR114" s="20"/>
      <c r="US114" s="20"/>
      <c r="UT114" s="20"/>
      <c r="UU114" s="20"/>
      <c r="UV114" s="20"/>
      <c r="UW114" s="20"/>
      <c r="UX114" s="20"/>
      <c r="UY114" s="20"/>
      <c r="UZ114" s="20"/>
      <c r="VA114" s="20"/>
      <c r="VB114" s="20"/>
      <c r="VC114" s="20"/>
      <c r="VD114" s="20"/>
      <c r="VE114" s="20"/>
      <c r="VF114" s="20"/>
      <c r="VG114" s="20"/>
      <c r="VH114" s="20"/>
      <c r="VI114" s="20"/>
      <c r="VJ114" s="20"/>
      <c r="VK114" s="20"/>
      <c r="VL114" s="20"/>
      <c r="VM114" s="20"/>
      <c r="VN114" s="20"/>
      <c r="VO114" s="20"/>
      <c r="VP114" s="20"/>
      <c r="VQ114" s="20"/>
      <c r="VR114" s="20"/>
      <c r="VS114" s="20"/>
      <c r="VT114" s="20"/>
      <c r="VU114" s="20"/>
      <c r="VV114" s="20"/>
      <c r="VW114" s="20"/>
      <c r="VX114" s="20"/>
      <c r="VY114" s="20"/>
      <c r="VZ114" s="20"/>
      <c r="WA114" s="20"/>
      <c r="WB114" s="20"/>
      <c r="WC114" s="20"/>
      <c r="WD114" s="20"/>
      <c r="WE114" s="20"/>
      <c r="WF114" s="20"/>
      <c r="WG114" s="20"/>
      <c r="WH114" s="20"/>
      <c r="WI114" s="20"/>
      <c r="WJ114" s="20"/>
      <c r="WK114" s="20"/>
      <c r="WL114" s="20"/>
      <c r="WM114" s="20"/>
      <c r="WN114" s="20"/>
      <c r="WO114" s="20"/>
      <c r="WP114" s="20"/>
      <c r="WQ114" s="20"/>
      <c r="WR114" s="20"/>
      <c r="WS114" s="20"/>
      <c r="WT114" s="20"/>
      <c r="WU114" s="20"/>
      <c r="WV114" s="20"/>
      <c r="WW114" s="20"/>
      <c r="WX114" s="20"/>
      <c r="WY114" s="20"/>
      <c r="WZ114" s="20"/>
      <c r="XA114" s="20"/>
      <c r="XB114" s="20"/>
      <c r="XC114" s="20"/>
      <c r="XD114" s="20"/>
      <c r="XE114" s="20"/>
      <c r="XF114" s="20"/>
      <c r="XG114" s="20"/>
      <c r="XH114" s="20"/>
      <c r="XI114" s="20"/>
      <c r="XJ114" s="20"/>
      <c r="XK114" s="20"/>
      <c r="XL114" s="20"/>
      <c r="XM114" s="20"/>
      <c r="XN114" s="20"/>
      <c r="XO114" s="20"/>
      <c r="XP114" s="20"/>
      <c r="XQ114" s="20"/>
      <c r="XR114" s="20"/>
      <c r="XS114" s="20"/>
      <c r="XT114" s="20"/>
      <c r="XU114" s="20"/>
      <c r="XV114" s="20"/>
      <c r="XW114" s="20"/>
      <c r="XX114" s="20"/>
      <c r="XY114" s="20"/>
      <c r="XZ114" s="20"/>
      <c r="YA114" s="20"/>
      <c r="YB114" s="20"/>
      <c r="YC114" s="20"/>
      <c r="YD114" s="20"/>
      <c r="YE114" s="20"/>
      <c r="YF114" s="20"/>
      <c r="YG114" s="20"/>
      <c r="YH114" s="20"/>
      <c r="YI114" s="20"/>
      <c r="YJ114" s="20"/>
      <c r="YK114" s="20"/>
      <c r="YL114" s="20"/>
      <c r="YM114" s="20"/>
      <c r="YN114" s="20"/>
      <c r="YO114" s="20"/>
      <c r="YP114" s="20"/>
      <c r="YQ114" s="20"/>
      <c r="YR114" s="20"/>
      <c r="YS114" s="20"/>
      <c r="YT114" s="20"/>
      <c r="YU114" s="20"/>
      <c r="YV114" s="20"/>
      <c r="YW114" s="20"/>
      <c r="YX114" s="20"/>
      <c r="YY114" s="20"/>
      <c r="YZ114" s="20"/>
      <c r="ZA114" s="20"/>
      <c r="ZB114" s="20"/>
      <c r="ZC114" s="20"/>
      <c r="ZD114" s="20"/>
      <c r="ZE114" s="20"/>
      <c r="ZF114" s="20"/>
      <c r="ZG114" s="20"/>
      <c r="ZH114" s="20"/>
      <c r="ZI114" s="20"/>
      <c r="ZJ114" s="20"/>
      <c r="ZK114" s="20"/>
      <c r="ZL114" s="20"/>
      <c r="ZM114" s="20"/>
      <c r="ZN114" s="20"/>
      <c r="ZO114" s="20"/>
      <c r="ZP114" s="20"/>
      <c r="ZQ114" s="20"/>
      <c r="ZR114" s="20"/>
      <c r="ZS114" s="20"/>
      <c r="ZT114" s="20"/>
      <c r="ZU114" s="20"/>
      <c r="ZV114" s="20"/>
      <c r="ZW114" s="20"/>
      <c r="ZX114" s="20"/>
      <c r="ZY114" s="20"/>
      <c r="ZZ114" s="20"/>
      <c r="AAA114" s="20"/>
      <c r="AAB114" s="20"/>
      <c r="AAC114" s="20"/>
      <c r="AAD114" s="20"/>
      <c r="AAE114" s="20"/>
      <c r="AAF114" s="20"/>
      <c r="AAG114" s="20"/>
      <c r="AAH114" s="20"/>
      <c r="AAI114" s="20"/>
      <c r="AAJ114" s="20"/>
      <c r="AAK114" s="20"/>
      <c r="AAL114" s="20"/>
      <c r="AAM114" s="20"/>
      <c r="AAN114" s="20"/>
      <c r="AAO114" s="20"/>
      <c r="AAP114" s="20"/>
      <c r="AAQ114" s="20"/>
      <c r="AAR114" s="20"/>
      <c r="AAS114" s="20"/>
      <c r="AAT114" s="20"/>
      <c r="AAU114" s="20"/>
      <c r="AAV114" s="20"/>
      <c r="AAW114" s="20"/>
      <c r="AAX114" s="20"/>
      <c r="AAY114" s="20"/>
      <c r="AAZ114" s="20"/>
      <c r="ABA114" s="20"/>
      <c r="ABB114" s="20"/>
      <c r="ABC114" s="20"/>
      <c r="ABD114" s="20"/>
      <c r="ABE114" s="20"/>
      <c r="ABF114" s="20"/>
      <c r="ABG114" s="20"/>
      <c r="ABH114" s="20"/>
      <c r="ABI114" s="20"/>
      <c r="ABJ114" s="20"/>
      <c r="ABK114" s="20"/>
      <c r="ABL114" s="20"/>
      <c r="ABM114" s="20"/>
      <c r="ABN114" s="20"/>
      <c r="ABO114" s="20"/>
      <c r="ABP114" s="20"/>
      <c r="ABQ114" s="20"/>
      <c r="ABR114" s="20"/>
      <c r="ABS114" s="20"/>
      <c r="ABT114" s="20"/>
      <c r="ABU114" s="20"/>
      <c r="ABV114" s="20"/>
      <c r="ABW114" s="20"/>
      <c r="ABX114" s="20"/>
      <c r="ABY114" s="20"/>
      <c r="ABZ114" s="20"/>
      <c r="ACA114" s="20"/>
      <c r="ACB114" s="20"/>
      <c r="ACC114" s="20"/>
      <c r="ACD114" s="20"/>
      <c r="ACE114" s="20"/>
      <c r="ACF114" s="20"/>
      <c r="ACG114" s="20"/>
      <c r="ACH114" s="20"/>
      <c r="ACI114" s="20"/>
      <c r="ACJ114" s="20"/>
      <c r="ACK114" s="20"/>
      <c r="ACL114" s="20"/>
      <c r="ACM114" s="20"/>
      <c r="ACN114" s="20"/>
      <c r="ACO114" s="20"/>
      <c r="ACP114" s="20"/>
      <c r="ACQ114" s="20"/>
      <c r="ACR114" s="20"/>
      <c r="ACS114" s="20"/>
      <c r="ACT114" s="20"/>
      <c r="ACU114" s="20"/>
      <c r="ACV114" s="20"/>
      <c r="ACW114" s="20"/>
      <c r="ACX114" s="20"/>
      <c r="ACY114" s="20"/>
      <c r="ACZ114" s="20"/>
      <c r="ADA114" s="20"/>
      <c r="ADB114" s="20"/>
      <c r="ADC114" s="20"/>
      <c r="ADD114" s="20"/>
      <c r="ADE114" s="20"/>
      <c r="ADF114" s="20"/>
      <c r="ADG114" s="20"/>
      <c r="ADH114" s="20"/>
      <c r="ADI114" s="20"/>
      <c r="ADJ114" s="20"/>
      <c r="ADK114" s="20"/>
      <c r="ADL114" s="20"/>
      <c r="ADM114" s="20"/>
      <c r="ADN114" s="20"/>
      <c r="ADO114" s="20"/>
      <c r="ADP114" s="20"/>
      <c r="ADQ114" s="20"/>
      <c r="ADR114" s="20"/>
      <c r="ADS114" s="20"/>
      <c r="ADT114" s="20"/>
      <c r="ADU114" s="20"/>
      <c r="ADV114" s="20"/>
      <c r="ADW114" s="20"/>
      <c r="ADX114" s="20"/>
      <c r="ADY114" s="20"/>
      <c r="ADZ114" s="20"/>
      <c r="AEA114" s="20"/>
      <c r="AEB114" s="20"/>
      <c r="AEC114" s="20"/>
      <c r="AED114" s="20"/>
      <c r="AEE114" s="20"/>
      <c r="AEF114" s="20"/>
      <c r="AEG114" s="20"/>
      <c r="AEH114" s="20"/>
      <c r="AEI114" s="20"/>
      <c r="AEJ114" s="20"/>
      <c r="AEK114" s="20"/>
      <c r="AEL114" s="20"/>
      <c r="AEM114" s="20"/>
      <c r="AEN114" s="20"/>
      <c r="AEO114" s="20"/>
      <c r="AEP114" s="20"/>
      <c r="AEQ114" s="20"/>
      <c r="AER114" s="20"/>
      <c r="AES114" s="20"/>
      <c r="AET114" s="20"/>
      <c r="AEU114" s="20"/>
      <c r="AEV114" s="20"/>
      <c r="AEW114" s="20"/>
      <c r="AEX114" s="20"/>
      <c r="AEY114" s="20"/>
      <c r="AEZ114" s="20"/>
      <c r="AFA114" s="20"/>
      <c r="AFB114" s="20"/>
      <c r="AFC114" s="20"/>
      <c r="AFD114" s="20"/>
      <c r="AFE114" s="20"/>
      <c r="AFF114" s="20"/>
      <c r="AFG114" s="20"/>
      <c r="AFH114" s="20"/>
      <c r="AFI114" s="20"/>
      <c r="AFJ114" s="20"/>
      <c r="AFK114" s="20"/>
      <c r="AFL114" s="20"/>
      <c r="AFM114" s="20"/>
      <c r="AFN114" s="20"/>
      <c r="AFO114" s="20"/>
      <c r="AFP114" s="20"/>
      <c r="AFQ114" s="20"/>
      <c r="AFR114" s="20"/>
      <c r="AFS114" s="20"/>
      <c r="AFT114" s="20"/>
      <c r="AFU114" s="20"/>
      <c r="AFV114" s="20"/>
      <c r="AFW114" s="20"/>
      <c r="AFX114" s="20"/>
      <c r="AFY114" s="20"/>
      <c r="AFZ114" s="20"/>
      <c r="AGA114" s="20"/>
      <c r="AGB114" s="20"/>
      <c r="AGC114" s="20"/>
      <c r="AGD114" s="20"/>
      <c r="AGE114" s="20"/>
      <c r="AGF114" s="20"/>
      <c r="AGG114" s="20"/>
      <c r="AGH114" s="20"/>
      <c r="AGI114" s="20"/>
      <c r="AGJ114" s="20"/>
      <c r="AGK114" s="20"/>
      <c r="AGL114" s="20"/>
      <c r="AGM114" s="20"/>
      <c r="AGN114" s="20"/>
      <c r="AGO114" s="20"/>
      <c r="AGP114" s="20"/>
      <c r="AGQ114" s="20"/>
      <c r="AGR114" s="20"/>
      <c r="AGS114" s="20"/>
      <c r="AGT114" s="20"/>
      <c r="AGU114" s="20"/>
      <c r="AGV114" s="20"/>
      <c r="AGW114" s="20"/>
      <c r="AGX114" s="20"/>
      <c r="AGY114" s="20"/>
      <c r="AGZ114" s="20"/>
      <c r="AHA114" s="20"/>
      <c r="AHB114" s="20"/>
      <c r="AHC114" s="20"/>
      <c r="AHD114" s="20"/>
      <c r="AHE114" s="20"/>
      <c r="AHF114" s="20"/>
      <c r="AHG114" s="20"/>
      <c r="AHH114" s="20"/>
      <c r="AHI114" s="20"/>
      <c r="AHJ114" s="20"/>
      <c r="AHK114" s="20"/>
      <c r="AHL114" s="20"/>
      <c r="AHM114" s="20"/>
      <c r="AHN114" s="20"/>
      <c r="AHO114" s="20"/>
      <c r="AHP114" s="20"/>
      <c r="AHQ114" s="20"/>
      <c r="AHR114" s="20"/>
      <c r="AHS114" s="20"/>
      <c r="AHT114" s="20"/>
      <c r="AHU114" s="20"/>
      <c r="AHV114" s="20"/>
      <c r="AHW114" s="20"/>
      <c r="AHX114" s="20"/>
      <c r="AHY114" s="20"/>
      <c r="AHZ114" s="20"/>
      <c r="AIA114" s="20"/>
      <c r="AIB114" s="20"/>
      <c r="AIC114" s="20"/>
      <c r="AID114" s="20"/>
      <c r="AIE114" s="20"/>
      <c r="AIF114" s="20"/>
      <c r="AIG114" s="20"/>
      <c r="AIH114" s="20"/>
      <c r="AII114" s="20"/>
      <c r="AIJ114" s="20"/>
      <c r="AIK114" s="20"/>
      <c r="AIL114" s="20"/>
      <c r="AIM114" s="20"/>
      <c r="AIN114" s="20"/>
      <c r="AIO114" s="20"/>
      <c r="AIP114" s="20"/>
      <c r="AIQ114" s="20"/>
      <c r="AIR114" s="20"/>
      <c r="AIS114" s="20"/>
      <c r="AIT114" s="20"/>
      <c r="AIU114" s="20"/>
      <c r="AIV114" s="20"/>
      <c r="AIW114" s="20"/>
      <c r="AIX114" s="20"/>
      <c r="AIY114" s="20"/>
      <c r="AIZ114" s="20"/>
      <c r="AJA114" s="20"/>
      <c r="AJB114" s="20"/>
      <c r="AJC114" s="20"/>
      <c r="AJD114" s="20"/>
      <c r="AJE114" s="20"/>
      <c r="AJF114" s="20"/>
      <c r="AJG114" s="20"/>
      <c r="AJH114" s="20"/>
      <c r="AJI114" s="20"/>
      <c r="AJJ114" s="20"/>
      <c r="AJK114" s="20"/>
      <c r="AJL114" s="20"/>
      <c r="AJM114" s="20"/>
      <c r="AJN114" s="20"/>
      <c r="AJO114" s="20"/>
      <c r="AJP114" s="20"/>
      <c r="AJQ114" s="20"/>
      <c r="AJR114" s="20"/>
      <c r="AJS114" s="20"/>
      <c r="AJT114" s="20"/>
      <c r="AJU114" s="20"/>
      <c r="AJV114" s="20"/>
      <c r="AJW114" s="20"/>
      <c r="AJX114" s="20"/>
      <c r="AJY114" s="20"/>
      <c r="AJZ114" s="20"/>
      <c r="AKA114" s="20"/>
      <c r="AKB114" s="20"/>
      <c r="AKC114" s="20"/>
      <c r="AKD114" s="20"/>
      <c r="AKE114" s="20"/>
      <c r="AKF114" s="20"/>
      <c r="AKG114" s="20"/>
      <c r="AKH114" s="20"/>
      <c r="AKI114" s="20"/>
      <c r="AKJ114" s="20"/>
      <c r="AKK114" s="20"/>
      <c r="AKL114" s="20"/>
      <c r="AKM114" s="20"/>
      <c r="AKN114" s="20"/>
      <c r="AKO114" s="20"/>
      <c r="AKP114" s="20"/>
      <c r="AKQ114" s="20"/>
      <c r="AKR114" s="20"/>
      <c r="AKS114" s="20"/>
      <c r="AKT114" s="20"/>
      <c r="AKU114" s="20"/>
      <c r="AKV114" s="20"/>
      <c r="AKW114" s="20"/>
      <c r="AKX114" s="20"/>
      <c r="AKY114" s="20"/>
      <c r="AKZ114" s="20"/>
      <c r="ALA114" s="20"/>
      <c r="ALB114" s="20"/>
      <c r="ALC114" s="20"/>
      <c r="ALD114" s="20"/>
      <c r="ALE114" s="20"/>
      <c r="ALF114" s="20"/>
      <c r="ALG114" s="20"/>
      <c r="ALH114" s="20"/>
      <c r="ALI114" s="20"/>
      <c r="ALJ114" s="20"/>
      <c r="ALK114" s="20"/>
      <c r="ALL114" s="20"/>
      <c r="ALM114" s="20"/>
      <c r="ALN114" s="20"/>
      <c r="ALO114" s="20"/>
      <c r="ALP114" s="20"/>
      <c r="ALQ114" s="20"/>
      <c r="ALR114" s="20"/>
      <c r="ALS114" s="20"/>
      <c r="ALT114" s="20"/>
      <c r="ALU114" s="20"/>
      <c r="ALV114" s="20"/>
      <c r="ALW114" s="20"/>
      <c r="ALX114" s="20"/>
      <c r="ALY114" s="20"/>
      <c r="ALZ114" s="20"/>
      <c r="AMA114" s="20"/>
      <c r="AMB114" s="20"/>
      <c r="AMC114" s="20"/>
      <c r="AMD114" s="20"/>
      <c r="AME114" s="20"/>
      <c r="AMF114" s="20"/>
      <c r="AMG114" s="20"/>
      <c r="AMH114" s="20"/>
      <c r="AMI114" s="20"/>
      <c r="AMJ114" s="20"/>
      <c r="AMK114" s="20"/>
    </row>
    <row r="115" spans="1:1025" s="31" customFormat="1" ht="16.5" customHeight="1">
      <c r="A115" s="275" t="s">
        <v>125</v>
      </c>
      <c r="B115" s="275"/>
      <c r="C115" s="275"/>
      <c r="D115" s="275"/>
      <c r="E115" s="275"/>
      <c r="F115" s="275"/>
      <c r="G115" s="53">
        <f>SUM(G109:G114)</f>
        <v>180.82999999999998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  <c r="TS115" s="33"/>
      <c r="TT115" s="33"/>
      <c r="TU115" s="33"/>
      <c r="TV115" s="33"/>
      <c r="TW115" s="33"/>
      <c r="TX115" s="33"/>
      <c r="TY115" s="33"/>
      <c r="TZ115" s="33"/>
      <c r="UA115" s="33"/>
      <c r="UB115" s="33"/>
      <c r="UC115" s="33"/>
      <c r="UD115" s="33"/>
      <c r="UE115" s="33"/>
      <c r="UF115" s="33"/>
      <c r="UG115" s="33"/>
      <c r="UH115" s="33"/>
      <c r="UI115" s="33"/>
      <c r="UJ115" s="33"/>
      <c r="UK115" s="33"/>
      <c r="UL115" s="33"/>
      <c r="UM115" s="33"/>
      <c r="UN115" s="33"/>
      <c r="UO115" s="33"/>
      <c r="UP115" s="33"/>
      <c r="UQ115" s="33"/>
      <c r="UR115" s="33"/>
      <c r="US115" s="33"/>
      <c r="UT115" s="33"/>
      <c r="UU115" s="33"/>
      <c r="UV115" s="33"/>
      <c r="UW115" s="33"/>
      <c r="UX115" s="33"/>
      <c r="UY115" s="33"/>
      <c r="UZ115" s="33"/>
      <c r="VA115" s="33"/>
      <c r="VB115" s="33"/>
      <c r="VC115" s="33"/>
      <c r="VD115" s="33"/>
      <c r="VE115" s="33"/>
      <c r="VF115" s="33"/>
      <c r="VG115" s="33"/>
      <c r="VH115" s="33"/>
      <c r="VI115" s="33"/>
      <c r="VJ115" s="33"/>
      <c r="VK115" s="33"/>
      <c r="VL115" s="33"/>
      <c r="VM115" s="33"/>
      <c r="VN115" s="33"/>
      <c r="VO115" s="33"/>
      <c r="VP115" s="33"/>
      <c r="VQ115" s="33"/>
      <c r="VR115" s="33"/>
      <c r="VS115" s="33"/>
      <c r="VT115" s="33"/>
      <c r="VU115" s="33"/>
      <c r="VV115" s="33"/>
      <c r="VW115" s="33"/>
      <c r="VX115" s="33"/>
      <c r="VY115" s="33"/>
      <c r="VZ115" s="33"/>
      <c r="WA115" s="33"/>
      <c r="WB115" s="33"/>
      <c r="WC115" s="33"/>
      <c r="WD115" s="33"/>
      <c r="WE115" s="33"/>
      <c r="WF115" s="33"/>
      <c r="WG115" s="33"/>
      <c r="WH115" s="33"/>
      <c r="WI115" s="33"/>
      <c r="WJ115" s="33"/>
      <c r="WK115" s="33"/>
      <c r="WL115" s="33"/>
      <c r="WM115" s="33"/>
      <c r="WN115" s="33"/>
      <c r="WO115" s="33"/>
      <c r="WP115" s="33"/>
      <c r="WQ115" s="33"/>
      <c r="WR115" s="33"/>
      <c r="WS115" s="33"/>
      <c r="WT115" s="33"/>
      <c r="WU115" s="33"/>
      <c r="WV115" s="33"/>
      <c r="WW115" s="33"/>
      <c r="WX115" s="33"/>
      <c r="WY115" s="33"/>
      <c r="WZ115" s="33"/>
      <c r="XA115" s="33"/>
      <c r="XB115" s="33"/>
      <c r="XC115" s="33"/>
      <c r="XD115" s="33"/>
      <c r="XE115" s="33"/>
      <c r="XF115" s="33"/>
      <c r="XG115" s="33"/>
      <c r="XH115" s="33"/>
      <c r="XI115" s="33"/>
      <c r="XJ115" s="33"/>
      <c r="XK115" s="33"/>
      <c r="XL115" s="33"/>
      <c r="XM115" s="33"/>
      <c r="XN115" s="33"/>
      <c r="XO115" s="33"/>
      <c r="XP115" s="33"/>
      <c r="XQ115" s="33"/>
      <c r="XR115" s="33"/>
      <c r="XS115" s="33"/>
      <c r="XT115" s="33"/>
      <c r="XU115" s="33"/>
      <c r="XV115" s="33"/>
      <c r="XW115" s="33"/>
      <c r="XX115" s="33"/>
      <c r="XY115" s="33"/>
      <c r="XZ115" s="33"/>
      <c r="YA115" s="33"/>
      <c r="YB115" s="33"/>
      <c r="YC115" s="33"/>
      <c r="YD115" s="33"/>
      <c r="YE115" s="33"/>
      <c r="YF115" s="33"/>
      <c r="YG115" s="33"/>
      <c r="YH115" s="33"/>
      <c r="YI115" s="33"/>
      <c r="YJ115" s="33"/>
      <c r="YK115" s="33"/>
      <c r="YL115" s="33"/>
      <c r="YM115" s="33"/>
      <c r="YN115" s="33"/>
      <c r="YO115" s="33"/>
      <c r="YP115" s="33"/>
      <c r="YQ115" s="33"/>
      <c r="YR115" s="33"/>
      <c r="YS115" s="33"/>
      <c r="YT115" s="33"/>
      <c r="YU115" s="33"/>
      <c r="YV115" s="33"/>
      <c r="YW115" s="33"/>
      <c r="YX115" s="33"/>
      <c r="YY115" s="33"/>
      <c r="YZ115" s="33"/>
      <c r="ZA115" s="33"/>
      <c r="ZB115" s="33"/>
      <c r="ZC115" s="33"/>
      <c r="ZD115" s="33"/>
      <c r="ZE115" s="33"/>
      <c r="ZF115" s="33"/>
      <c r="ZG115" s="33"/>
      <c r="ZH115" s="33"/>
      <c r="ZI115" s="33"/>
      <c r="ZJ115" s="33"/>
      <c r="ZK115" s="33"/>
      <c r="ZL115" s="33"/>
      <c r="ZM115" s="33"/>
      <c r="ZN115" s="33"/>
      <c r="ZO115" s="33"/>
      <c r="ZP115" s="33"/>
      <c r="ZQ115" s="33"/>
      <c r="ZR115" s="33"/>
      <c r="ZS115" s="33"/>
      <c r="ZT115" s="33"/>
      <c r="ZU115" s="33"/>
      <c r="ZV115" s="33"/>
      <c r="ZW115" s="33"/>
      <c r="ZX115" s="33"/>
      <c r="ZY115" s="33"/>
      <c r="ZZ115" s="33"/>
      <c r="AAA115" s="33"/>
      <c r="AAB115" s="33"/>
      <c r="AAC115" s="33"/>
      <c r="AAD115" s="33"/>
      <c r="AAE115" s="33"/>
      <c r="AAF115" s="33"/>
      <c r="AAG115" s="33"/>
      <c r="AAH115" s="33"/>
      <c r="AAI115" s="33"/>
      <c r="AAJ115" s="33"/>
      <c r="AAK115" s="33"/>
      <c r="AAL115" s="33"/>
      <c r="AAM115" s="33"/>
      <c r="AAN115" s="33"/>
      <c r="AAO115" s="33"/>
      <c r="AAP115" s="33"/>
      <c r="AAQ115" s="33"/>
      <c r="AAR115" s="33"/>
      <c r="AAS115" s="33"/>
      <c r="AAT115" s="33"/>
      <c r="AAU115" s="33"/>
      <c r="AAV115" s="33"/>
      <c r="AAW115" s="33"/>
      <c r="AAX115" s="33"/>
      <c r="AAY115" s="33"/>
      <c r="AAZ115" s="33"/>
      <c r="ABA115" s="33"/>
      <c r="ABB115" s="33"/>
      <c r="ABC115" s="33"/>
      <c r="ABD115" s="33"/>
      <c r="ABE115" s="33"/>
      <c r="ABF115" s="33"/>
      <c r="ABG115" s="33"/>
      <c r="ABH115" s="33"/>
      <c r="ABI115" s="33"/>
      <c r="ABJ115" s="33"/>
      <c r="ABK115" s="33"/>
      <c r="ABL115" s="33"/>
      <c r="ABM115" s="33"/>
      <c r="ABN115" s="33"/>
      <c r="ABO115" s="33"/>
      <c r="ABP115" s="33"/>
      <c r="ABQ115" s="33"/>
      <c r="ABR115" s="33"/>
      <c r="ABS115" s="33"/>
      <c r="ABT115" s="33"/>
      <c r="ABU115" s="33"/>
      <c r="ABV115" s="33"/>
      <c r="ABW115" s="33"/>
      <c r="ABX115" s="33"/>
      <c r="ABY115" s="33"/>
      <c r="ABZ115" s="33"/>
      <c r="ACA115" s="33"/>
      <c r="ACB115" s="33"/>
      <c r="ACC115" s="33"/>
      <c r="ACD115" s="33"/>
      <c r="ACE115" s="33"/>
      <c r="ACF115" s="33"/>
      <c r="ACG115" s="33"/>
      <c r="ACH115" s="33"/>
      <c r="ACI115" s="33"/>
      <c r="ACJ115" s="33"/>
      <c r="ACK115" s="33"/>
      <c r="ACL115" s="33"/>
      <c r="ACM115" s="33"/>
      <c r="ACN115" s="33"/>
      <c r="ACO115" s="33"/>
      <c r="ACP115" s="33"/>
      <c r="ACQ115" s="33"/>
      <c r="ACR115" s="33"/>
      <c r="ACS115" s="33"/>
      <c r="ACT115" s="33"/>
      <c r="ACU115" s="33"/>
      <c r="ACV115" s="33"/>
      <c r="ACW115" s="33"/>
      <c r="ACX115" s="33"/>
      <c r="ACY115" s="33"/>
      <c r="ACZ115" s="33"/>
      <c r="ADA115" s="33"/>
      <c r="ADB115" s="33"/>
      <c r="ADC115" s="33"/>
      <c r="ADD115" s="33"/>
      <c r="ADE115" s="33"/>
      <c r="ADF115" s="33"/>
      <c r="ADG115" s="33"/>
      <c r="ADH115" s="33"/>
      <c r="ADI115" s="33"/>
      <c r="ADJ115" s="33"/>
      <c r="ADK115" s="33"/>
      <c r="ADL115" s="33"/>
      <c r="ADM115" s="33"/>
      <c r="ADN115" s="33"/>
      <c r="ADO115" s="33"/>
      <c r="ADP115" s="33"/>
      <c r="ADQ115" s="33"/>
      <c r="ADR115" s="33"/>
      <c r="ADS115" s="33"/>
      <c r="ADT115" s="33"/>
      <c r="ADU115" s="33"/>
      <c r="ADV115" s="33"/>
      <c r="ADW115" s="33"/>
      <c r="ADX115" s="33"/>
      <c r="ADY115" s="33"/>
      <c r="ADZ115" s="33"/>
      <c r="AEA115" s="33"/>
      <c r="AEB115" s="33"/>
      <c r="AEC115" s="33"/>
      <c r="AED115" s="33"/>
      <c r="AEE115" s="33"/>
      <c r="AEF115" s="33"/>
      <c r="AEG115" s="33"/>
      <c r="AEH115" s="33"/>
      <c r="AEI115" s="33"/>
      <c r="AEJ115" s="33"/>
      <c r="AEK115" s="33"/>
      <c r="AEL115" s="33"/>
      <c r="AEM115" s="33"/>
      <c r="AEN115" s="33"/>
      <c r="AEO115" s="33"/>
      <c r="AEP115" s="33"/>
      <c r="AEQ115" s="33"/>
      <c r="AER115" s="33"/>
      <c r="AES115" s="33"/>
      <c r="AET115" s="33"/>
      <c r="AEU115" s="33"/>
      <c r="AEV115" s="33"/>
      <c r="AEW115" s="33"/>
      <c r="AEX115" s="33"/>
      <c r="AEY115" s="33"/>
      <c r="AEZ115" s="33"/>
      <c r="AFA115" s="33"/>
      <c r="AFB115" s="33"/>
      <c r="AFC115" s="33"/>
      <c r="AFD115" s="33"/>
      <c r="AFE115" s="33"/>
      <c r="AFF115" s="33"/>
      <c r="AFG115" s="33"/>
      <c r="AFH115" s="33"/>
      <c r="AFI115" s="33"/>
      <c r="AFJ115" s="33"/>
      <c r="AFK115" s="33"/>
      <c r="AFL115" s="33"/>
      <c r="AFM115" s="33"/>
      <c r="AFN115" s="33"/>
      <c r="AFO115" s="33"/>
      <c r="AFP115" s="33"/>
      <c r="AFQ115" s="33"/>
      <c r="AFR115" s="33"/>
      <c r="AFS115" s="33"/>
      <c r="AFT115" s="33"/>
      <c r="AFU115" s="33"/>
      <c r="AFV115" s="33"/>
      <c r="AFW115" s="33"/>
      <c r="AFX115" s="33"/>
      <c r="AFY115" s="33"/>
      <c r="AFZ115" s="33"/>
      <c r="AGA115" s="33"/>
      <c r="AGB115" s="33"/>
      <c r="AGC115" s="33"/>
      <c r="AGD115" s="33"/>
      <c r="AGE115" s="33"/>
      <c r="AGF115" s="33"/>
      <c r="AGG115" s="33"/>
      <c r="AGH115" s="33"/>
      <c r="AGI115" s="33"/>
      <c r="AGJ115" s="33"/>
      <c r="AGK115" s="33"/>
      <c r="AGL115" s="33"/>
      <c r="AGM115" s="33"/>
      <c r="AGN115" s="33"/>
      <c r="AGO115" s="33"/>
      <c r="AGP115" s="33"/>
      <c r="AGQ115" s="33"/>
      <c r="AGR115" s="33"/>
      <c r="AGS115" s="33"/>
      <c r="AGT115" s="33"/>
      <c r="AGU115" s="33"/>
      <c r="AGV115" s="33"/>
      <c r="AGW115" s="33"/>
      <c r="AGX115" s="33"/>
      <c r="AGY115" s="33"/>
      <c r="AGZ115" s="33"/>
      <c r="AHA115" s="33"/>
      <c r="AHB115" s="33"/>
      <c r="AHC115" s="33"/>
      <c r="AHD115" s="33"/>
      <c r="AHE115" s="33"/>
      <c r="AHF115" s="33"/>
      <c r="AHG115" s="33"/>
      <c r="AHH115" s="33"/>
      <c r="AHI115" s="33"/>
      <c r="AHJ115" s="33"/>
      <c r="AHK115" s="33"/>
      <c r="AHL115" s="33"/>
      <c r="AHM115" s="33"/>
      <c r="AHN115" s="33"/>
      <c r="AHO115" s="33"/>
      <c r="AHP115" s="33"/>
      <c r="AHQ115" s="33"/>
      <c r="AHR115" s="33"/>
      <c r="AHS115" s="33"/>
      <c r="AHT115" s="33"/>
      <c r="AHU115" s="33"/>
      <c r="AHV115" s="33"/>
      <c r="AHW115" s="33"/>
      <c r="AHX115" s="33"/>
      <c r="AHY115" s="33"/>
      <c r="AHZ115" s="33"/>
      <c r="AIA115" s="33"/>
      <c r="AIB115" s="33"/>
      <c r="AIC115" s="33"/>
      <c r="AID115" s="33"/>
      <c r="AIE115" s="33"/>
      <c r="AIF115" s="33"/>
      <c r="AIG115" s="33"/>
      <c r="AIH115" s="33"/>
      <c r="AII115" s="33"/>
      <c r="AIJ115" s="33"/>
      <c r="AIK115" s="33"/>
      <c r="AIL115" s="33"/>
      <c r="AIM115" s="33"/>
      <c r="AIN115" s="33"/>
      <c r="AIO115" s="33"/>
      <c r="AIP115" s="33"/>
      <c r="AIQ115" s="33"/>
      <c r="AIR115" s="33"/>
      <c r="AIS115" s="33"/>
      <c r="AIT115" s="33"/>
      <c r="AIU115" s="33"/>
      <c r="AIV115" s="33"/>
      <c r="AIW115" s="33"/>
      <c r="AIX115" s="33"/>
      <c r="AIY115" s="33"/>
      <c r="AIZ115" s="33"/>
      <c r="AJA115" s="33"/>
      <c r="AJB115" s="33"/>
      <c r="AJC115" s="33"/>
      <c r="AJD115" s="33"/>
      <c r="AJE115" s="33"/>
      <c r="AJF115" s="33"/>
      <c r="AJG115" s="33"/>
      <c r="AJH115" s="33"/>
      <c r="AJI115" s="33"/>
      <c r="AJJ115" s="33"/>
      <c r="AJK115" s="33"/>
      <c r="AJL115" s="33"/>
      <c r="AJM115" s="33"/>
      <c r="AJN115" s="33"/>
      <c r="AJO115" s="33"/>
      <c r="AJP115" s="33"/>
      <c r="AJQ115" s="33"/>
      <c r="AJR115" s="33"/>
      <c r="AJS115" s="33"/>
      <c r="AJT115" s="33"/>
      <c r="AJU115" s="33"/>
      <c r="AJV115" s="33"/>
      <c r="AJW115" s="33"/>
      <c r="AJX115" s="33"/>
      <c r="AJY115" s="33"/>
      <c r="AJZ115" s="33"/>
      <c r="AKA115" s="33"/>
      <c r="AKB115" s="33"/>
      <c r="AKC115" s="33"/>
      <c r="AKD115" s="33"/>
      <c r="AKE115" s="33"/>
      <c r="AKF115" s="33"/>
      <c r="AKG115" s="33"/>
      <c r="AKH115" s="33"/>
      <c r="AKI115" s="33"/>
      <c r="AKJ115" s="33"/>
      <c r="AKK115" s="33"/>
      <c r="AKL115" s="33"/>
      <c r="AKM115" s="33"/>
      <c r="AKN115" s="33"/>
      <c r="AKO115" s="33"/>
      <c r="AKP115" s="33"/>
      <c r="AKQ115" s="33"/>
      <c r="AKR115" s="33"/>
      <c r="AKS115" s="33"/>
      <c r="AKT115" s="33"/>
      <c r="AKU115" s="33"/>
      <c r="AKV115" s="33"/>
      <c r="AKW115" s="33"/>
      <c r="AKX115" s="33"/>
      <c r="AKY115" s="33"/>
      <c r="AKZ115" s="33"/>
      <c r="ALA115" s="33"/>
      <c r="ALB115" s="33"/>
      <c r="ALC115" s="33"/>
      <c r="ALD115" s="33"/>
      <c r="ALE115" s="33"/>
      <c r="ALF115" s="33"/>
      <c r="ALG115" s="33"/>
      <c r="ALH115" s="33"/>
      <c r="ALI115" s="33"/>
      <c r="ALJ115" s="33"/>
      <c r="ALK115" s="33"/>
      <c r="ALL115" s="33"/>
      <c r="ALM115" s="33"/>
      <c r="ALN115" s="33"/>
      <c r="ALO115" s="33"/>
      <c r="ALP115" s="33"/>
      <c r="ALQ115" s="33"/>
      <c r="ALR115" s="33"/>
      <c r="ALS115" s="33"/>
      <c r="ALT115" s="33"/>
      <c r="ALU115" s="33"/>
      <c r="ALV115" s="33"/>
      <c r="ALW115" s="33"/>
      <c r="ALX115" s="33"/>
      <c r="ALY115" s="33"/>
      <c r="ALZ115" s="33"/>
      <c r="AMA115" s="33"/>
      <c r="AMB115" s="33"/>
      <c r="AMC115" s="33"/>
      <c r="AMD115" s="33"/>
      <c r="AME115" s="33"/>
      <c r="AMF115" s="33"/>
      <c r="AMG115" s="33"/>
      <c r="AMH115" s="33"/>
      <c r="AMI115" s="33"/>
      <c r="AMJ115" s="33"/>
      <c r="AMK115" s="33"/>
    </row>
    <row r="116" spans="1:1025" s="31" customFormat="1" ht="16.5" customHeight="1">
      <c r="A116" s="193"/>
      <c r="B116" s="193"/>
      <c r="C116" s="193"/>
      <c r="D116" s="193"/>
      <c r="E116" s="193"/>
      <c r="F116" s="193"/>
      <c r="G116" s="22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  <c r="TS116" s="33"/>
      <c r="TT116" s="33"/>
      <c r="TU116" s="33"/>
      <c r="TV116" s="33"/>
      <c r="TW116" s="33"/>
      <c r="TX116" s="33"/>
      <c r="TY116" s="33"/>
      <c r="TZ116" s="33"/>
      <c r="UA116" s="33"/>
      <c r="UB116" s="33"/>
      <c r="UC116" s="33"/>
      <c r="UD116" s="33"/>
      <c r="UE116" s="33"/>
      <c r="UF116" s="33"/>
      <c r="UG116" s="33"/>
      <c r="UH116" s="33"/>
      <c r="UI116" s="33"/>
      <c r="UJ116" s="33"/>
      <c r="UK116" s="33"/>
      <c r="UL116" s="33"/>
      <c r="UM116" s="33"/>
      <c r="UN116" s="33"/>
      <c r="UO116" s="33"/>
      <c r="UP116" s="33"/>
      <c r="UQ116" s="33"/>
      <c r="UR116" s="33"/>
      <c r="US116" s="33"/>
      <c r="UT116" s="33"/>
      <c r="UU116" s="33"/>
      <c r="UV116" s="33"/>
      <c r="UW116" s="33"/>
      <c r="UX116" s="33"/>
      <c r="UY116" s="33"/>
      <c r="UZ116" s="33"/>
      <c r="VA116" s="33"/>
      <c r="VB116" s="33"/>
      <c r="VC116" s="33"/>
      <c r="VD116" s="33"/>
      <c r="VE116" s="33"/>
      <c r="VF116" s="33"/>
      <c r="VG116" s="33"/>
      <c r="VH116" s="33"/>
      <c r="VI116" s="33"/>
      <c r="VJ116" s="33"/>
      <c r="VK116" s="33"/>
      <c r="VL116" s="33"/>
      <c r="VM116" s="33"/>
      <c r="VN116" s="33"/>
      <c r="VO116" s="33"/>
      <c r="VP116" s="33"/>
      <c r="VQ116" s="33"/>
      <c r="VR116" s="33"/>
      <c r="VS116" s="33"/>
      <c r="VT116" s="33"/>
      <c r="VU116" s="33"/>
      <c r="VV116" s="33"/>
      <c r="VW116" s="33"/>
      <c r="VX116" s="33"/>
      <c r="VY116" s="33"/>
      <c r="VZ116" s="33"/>
      <c r="WA116" s="33"/>
      <c r="WB116" s="33"/>
      <c r="WC116" s="33"/>
      <c r="WD116" s="33"/>
      <c r="WE116" s="33"/>
      <c r="WF116" s="33"/>
      <c r="WG116" s="33"/>
      <c r="WH116" s="33"/>
      <c r="WI116" s="33"/>
      <c r="WJ116" s="33"/>
      <c r="WK116" s="33"/>
      <c r="WL116" s="33"/>
      <c r="WM116" s="33"/>
      <c r="WN116" s="33"/>
      <c r="WO116" s="33"/>
      <c r="WP116" s="33"/>
      <c r="WQ116" s="33"/>
      <c r="WR116" s="33"/>
      <c r="WS116" s="33"/>
      <c r="WT116" s="33"/>
      <c r="WU116" s="33"/>
      <c r="WV116" s="33"/>
      <c r="WW116" s="33"/>
      <c r="WX116" s="33"/>
      <c r="WY116" s="33"/>
      <c r="WZ116" s="33"/>
      <c r="XA116" s="33"/>
      <c r="XB116" s="33"/>
      <c r="XC116" s="33"/>
      <c r="XD116" s="33"/>
      <c r="XE116" s="33"/>
      <c r="XF116" s="33"/>
      <c r="XG116" s="33"/>
      <c r="XH116" s="33"/>
      <c r="XI116" s="33"/>
      <c r="XJ116" s="33"/>
      <c r="XK116" s="33"/>
      <c r="XL116" s="33"/>
      <c r="XM116" s="33"/>
      <c r="XN116" s="33"/>
      <c r="XO116" s="33"/>
      <c r="XP116" s="33"/>
      <c r="XQ116" s="33"/>
      <c r="XR116" s="33"/>
      <c r="XS116" s="33"/>
      <c r="XT116" s="33"/>
      <c r="XU116" s="33"/>
      <c r="XV116" s="33"/>
      <c r="XW116" s="33"/>
      <c r="XX116" s="33"/>
      <c r="XY116" s="33"/>
      <c r="XZ116" s="33"/>
      <c r="YA116" s="33"/>
      <c r="YB116" s="33"/>
      <c r="YC116" s="33"/>
      <c r="YD116" s="33"/>
      <c r="YE116" s="33"/>
      <c r="YF116" s="33"/>
      <c r="YG116" s="33"/>
      <c r="YH116" s="33"/>
      <c r="YI116" s="33"/>
      <c r="YJ116" s="33"/>
      <c r="YK116" s="33"/>
      <c r="YL116" s="33"/>
      <c r="YM116" s="33"/>
      <c r="YN116" s="33"/>
      <c r="YO116" s="33"/>
      <c r="YP116" s="33"/>
      <c r="YQ116" s="33"/>
      <c r="YR116" s="33"/>
      <c r="YS116" s="33"/>
      <c r="YT116" s="33"/>
      <c r="YU116" s="33"/>
      <c r="YV116" s="33"/>
      <c r="YW116" s="33"/>
      <c r="YX116" s="33"/>
      <c r="YY116" s="33"/>
      <c r="YZ116" s="33"/>
      <c r="ZA116" s="33"/>
      <c r="ZB116" s="33"/>
      <c r="ZC116" s="33"/>
      <c r="ZD116" s="33"/>
      <c r="ZE116" s="33"/>
      <c r="ZF116" s="33"/>
      <c r="ZG116" s="33"/>
      <c r="ZH116" s="33"/>
      <c r="ZI116" s="33"/>
      <c r="ZJ116" s="33"/>
      <c r="ZK116" s="33"/>
      <c r="ZL116" s="33"/>
      <c r="ZM116" s="33"/>
      <c r="ZN116" s="33"/>
      <c r="ZO116" s="33"/>
      <c r="ZP116" s="33"/>
      <c r="ZQ116" s="33"/>
      <c r="ZR116" s="33"/>
      <c r="ZS116" s="33"/>
      <c r="ZT116" s="33"/>
      <c r="ZU116" s="33"/>
      <c r="ZV116" s="33"/>
      <c r="ZW116" s="33"/>
      <c r="ZX116" s="33"/>
      <c r="ZY116" s="33"/>
      <c r="ZZ116" s="33"/>
      <c r="AAA116" s="33"/>
      <c r="AAB116" s="33"/>
      <c r="AAC116" s="33"/>
      <c r="AAD116" s="33"/>
      <c r="AAE116" s="33"/>
      <c r="AAF116" s="33"/>
      <c r="AAG116" s="33"/>
      <c r="AAH116" s="33"/>
      <c r="AAI116" s="33"/>
      <c r="AAJ116" s="33"/>
      <c r="AAK116" s="33"/>
      <c r="AAL116" s="33"/>
      <c r="AAM116" s="33"/>
      <c r="AAN116" s="33"/>
      <c r="AAO116" s="33"/>
      <c r="AAP116" s="33"/>
      <c r="AAQ116" s="33"/>
      <c r="AAR116" s="33"/>
      <c r="AAS116" s="33"/>
      <c r="AAT116" s="33"/>
      <c r="AAU116" s="33"/>
      <c r="AAV116" s="33"/>
      <c r="AAW116" s="33"/>
      <c r="AAX116" s="33"/>
      <c r="AAY116" s="33"/>
      <c r="AAZ116" s="33"/>
      <c r="ABA116" s="33"/>
      <c r="ABB116" s="33"/>
      <c r="ABC116" s="33"/>
      <c r="ABD116" s="33"/>
      <c r="ABE116" s="33"/>
      <c r="ABF116" s="33"/>
      <c r="ABG116" s="33"/>
      <c r="ABH116" s="33"/>
      <c r="ABI116" s="33"/>
      <c r="ABJ116" s="33"/>
      <c r="ABK116" s="33"/>
      <c r="ABL116" s="33"/>
      <c r="ABM116" s="33"/>
      <c r="ABN116" s="33"/>
      <c r="ABO116" s="33"/>
      <c r="ABP116" s="33"/>
      <c r="ABQ116" s="33"/>
      <c r="ABR116" s="33"/>
      <c r="ABS116" s="33"/>
      <c r="ABT116" s="33"/>
      <c r="ABU116" s="33"/>
      <c r="ABV116" s="33"/>
      <c r="ABW116" s="33"/>
      <c r="ABX116" s="33"/>
      <c r="ABY116" s="33"/>
      <c r="ABZ116" s="33"/>
      <c r="ACA116" s="33"/>
      <c r="ACB116" s="33"/>
      <c r="ACC116" s="33"/>
      <c r="ACD116" s="33"/>
      <c r="ACE116" s="33"/>
      <c r="ACF116" s="33"/>
      <c r="ACG116" s="33"/>
      <c r="ACH116" s="33"/>
      <c r="ACI116" s="33"/>
      <c r="ACJ116" s="33"/>
      <c r="ACK116" s="33"/>
      <c r="ACL116" s="33"/>
      <c r="ACM116" s="33"/>
      <c r="ACN116" s="33"/>
      <c r="ACO116" s="33"/>
      <c r="ACP116" s="33"/>
      <c r="ACQ116" s="33"/>
      <c r="ACR116" s="33"/>
      <c r="ACS116" s="33"/>
      <c r="ACT116" s="33"/>
      <c r="ACU116" s="33"/>
      <c r="ACV116" s="33"/>
      <c r="ACW116" s="33"/>
      <c r="ACX116" s="33"/>
      <c r="ACY116" s="33"/>
      <c r="ACZ116" s="33"/>
      <c r="ADA116" s="33"/>
      <c r="ADB116" s="33"/>
      <c r="ADC116" s="33"/>
      <c r="ADD116" s="33"/>
      <c r="ADE116" s="33"/>
      <c r="ADF116" s="33"/>
      <c r="ADG116" s="33"/>
      <c r="ADH116" s="33"/>
      <c r="ADI116" s="33"/>
      <c r="ADJ116" s="33"/>
      <c r="ADK116" s="33"/>
      <c r="ADL116" s="33"/>
      <c r="ADM116" s="33"/>
      <c r="ADN116" s="33"/>
      <c r="ADO116" s="33"/>
      <c r="ADP116" s="33"/>
      <c r="ADQ116" s="33"/>
      <c r="ADR116" s="33"/>
      <c r="ADS116" s="33"/>
      <c r="ADT116" s="33"/>
      <c r="ADU116" s="33"/>
      <c r="ADV116" s="33"/>
      <c r="ADW116" s="33"/>
      <c r="ADX116" s="33"/>
      <c r="ADY116" s="33"/>
      <c r="ADZ116" s="33"/>
      <c r="AEA116" s="33"/>
      <c r="AEB116" s="33"/>
      <c r="AEC116" s="33"/>
      <c r="AED116" s="33"/>
      <c r="AEE116" s="33"/>
      <c r="AEF116" s="33"/>
      <c r="AEG116" s="33"/>
      <c r="AEH116" s="33"/>
      <c r="AEI116" s="33"/>
      <c r="AEJ116" s="33"/>
      <c r="AEK116" s="33"/>
      <c r="AEL116" s="33"/>
      <c r="AEM116" s="33"/>
      <c r="AEN116" s="33"/>
      <c r="AEO116" s="33"/>
      <c r="AEP116" s="33"/>
      <c r="AEQ116" s="33"/>
      <c r="AER116" s="33"/>
      <c r="AES116" s="33"/>
      <c r="AET116" s="33"/>
      <c r="AEU116" s="33"/>
      <c r="AEV116" s="33"/>
      <c r="AEW116" s="33"/>
      <c r="AEX116" s="33"/>
      <c r="AEY116" s="33"/>
      <c r="AEZ116" s="33"/>
      <c r="AFA116" s="33"/>
      <c r="AFB116" s="33"/>
      <c r="AFC116" s="33"/>
      <c r="AFD116" s="33"/>
      <c r="AFE116" s="33"/>
      <c r="AFF116" s="33"/>
      <c r="AFG116" s="33"/>
      <c r="AFH116" s="33"/>
      <c r="AFI116" s="33"/>
      <c r="AFJ116" s="33"/>
      <c r="AFK116" s="33"/>
      <c r="AFL116" s="33"/>
      <c r="AFM116" s="33"/>
      <c r="AFN116" s="33"/>
      <c r="AFO116" s="33"/>
      <c r="AFP116" s="33"/>
      <c r="AFQ116" s="33"/>
      <c r="AFR116" s="33"/>
      <c r="AFS116" s="33"/>
      <c r="AFT116" s="33"/>
      <c r="AFU116" s="33"/>
      <c r="AFV116" s="33"/>
      <c r="AFW116" s="33"/>
      <c r="AFX116" s="33"/>
      <c r="AFY116" s="33"/>
      <c r="AFZ116" s="33"/>
      <c r="AGA116" s="33"/>
      <c r="AGB116" s="33"/>
      <c r="AGC116" s="33"/>
      <c r="AGD116" s="33"/>
      <c r="AGE116" s="33"/>
      <c r="AGF116" s="33"/>
      <c r="AGG116" s="33"/>
      <c r="AGH116" s="33"/>
      <c r="AGI116" s="33"/>
      <c r="AGJ116" s="33"/>
      <c r="AGK116" s="33"/>
      <c r="AGL116" s="33"/>
      <c r="AGM116" s="33"/>
      <c r="AGN116" s="33"/>
      <c r="AGO116" s="33"/>
      <c r="AGP116" s="33"/>
      <c r="AGQ116" s="33"/>
      <c r="AGR116" s="33"/>
      <c r="AGS116" s="33"/>
      <c r="AGT116" s="33"/>
      <c r="AGU116" s="33"/>
      <c r="AGV116" s="33"/>
      <c r="AGW116" s="33"/>
      <c r="AGX116" s="33"/>
      <c r="AGY116" s="33"/>
      <c r="AGZ116" s="33"/>
      <c r="AHA116" s="33"/>
      <c r="AHB116" s="33"/>
      <c r="AHC116" s="33"/>
      <c r="AHD116" s="33"/>
      <c r="AHE116" s="33"/>
      <c r="AHF116" s="33"/>
      <c r="AHG116" s="33"/>
      <c r="AHH116" s="33"/>
      <c r="AHI116" s="33"/>
      <c r="AHJ116" s="33"/>
      <c r="AHK116" s="33"/>
      <c r="AHL116" s="33"/>
      <c r="AHM116" s="33"/>
      <c r="AHN116" s="33"/>
      <c r="AHO116" s="33"/>
      <c r="AHP116" s="33"/>
      <c r="AHQ116" s="33"/>
      <c r="AHR116" s="33"/>
      <c r="AHS116" s="33"/>
      <c r="AHT116" s="33"/>
      <c r="AHU116" s="33"/>
      <c r="AHV116" s="33"/>
      <c r="AHW116" s="33"/>
      <c r="AHX116" s="33"/>
      <c r="AHY116" s="33"/>
      <c r="AHZ116" s="33"/>
      <c r="AIA116" s="33"/>
      <c r="AIB116" s="33"/>
      <c r="AIC116" s="33"/>
      <c r="AID116" s="33"/>
      <c r="AIE116" s="33"/>
      <c r="AIF116" s="33"/>
      <c r="AIG116" s="33"/>
      <c r="AIH116" s="33"/>
      <c r="AII116" s="33"/>
      <c r="AIJ116" s="33"/>
      <c r="AIK116" s="33"/>
      <c r="AIL116" s="33"/>
      <c r="AIM116" s="33"/>
      <c r="AIN116" s="33"/>
      <c r="AIO116" s="33"/>
      <c r="AIP116" s="33"/>
      <c r="AIQ116" s="33"/>
      <c r="AIR116" s="33"/>
      <c r="AIS116" s="33"/>
      <c r="AIT116" s="33"/>
      <c r="AIU116" s="33"/>
      <c r="AIV116" s="33"/>
      <c r="AIW116" s="33"/>
      <c r="AIX116" s="33"/>
      <c r="AIY116" s="33"/>
      <c r="AIZ116" s="33"/>
      <c r="AJA116" s="33"/>
      <c r="AJB116" s="33"/>
      <c r="AJC116" s="33"/>
      <c r="AJD116" s="33"/>
      <c r="AJE116" s="33"/>
      <c r="AJF116" s="33"/>
      <c r="AJG116" s="33"/>
      <c r="AJH116" s="33"/>
      <c r="AJI116" s="33"/>
      <c r="AJJ116" s="33"/>
      <c r="AJK116" s="33"/>
      <c r="AJL116" s="33"/>
      <c r="AJM116" s="33"/>
      <c r="AJN116" s="33"/>
      <c r="AJO116" s="33"/>
      <c r="AJP116" s="33"/>
      <c r="AJQ116" s="33"/>
      <c r="AJR116" s="33"/>
      <c r="AJS116" s="33"/>
      <c r="AJT116" s="33"/>
      <c r="AJU116" s="33"/>
      <c r="AJV116" s="33"/>
      <c r="AJW116" s="33"/>
      <c r="AJX116" s="33"/>
      <c r="AJY116" s="33"/>
      <c r="AJZ116" s="33"/>
      <c r="AKA116" s="33"/>
      <c r="AKB116" s="33"/>
      <c r="AKC116" s="33"/>
      <c r="AKD116" s="33"/>
      <c r="AKE116" s="33"/>
      <c r="AKF116" s="33"/>
      <c r="AKG116" s="33"/>
      <c r="AKH116" s="33"/>
      <c r="AKI116" s="33"/>
      <c r="AKJ116" s="33"/>
      <c r="AKK116" s="33"/>
      <c r="AKL116" s="33"/>
      <c r="AKM116" s="33"/>
      <c r="AKN116" s="33"/>
      <c r="AKO116" s="33"/>
      <c r="AKP116" s="33"/>
      <c r="AKQ116" s="33"/>
      <c r="AKR116" s="33"/>
      <c r="AKS116" s="33"/>
      <c r="AKT116" s="33"/>
      <c r="AKU116" s="33"/>
      <c r="AKV116" s="33"/>
      <c r="AKW116" s="33"/>
      <c r="AKX116" s="33"/>
      <c r="AKY116" s="33"/>
      <c r="AKZ116" s="33"/>
      <c r="ALA116" s="33"/>
      <c r="ALB116" s="33"/>
      <c r="ALC116" s="33"/>
      <c r="ALD116" s="33"/>
      <c r="ALE116" s="33"/>
      <c r="ALF116" s="33"/>
      <c r="ALG116" s="33"/>
      <c r="ALH116" s="33"/>
      <c r="ALI116" s="33"/>
      <c r="ALJ116" s="33"/>
      <c r="ALK116" s="33"/>
      <c r="ALL116" s="33"/>
      <c r="ALM116" s="33"/>
      <c r="ALN116" s="33"/>
      <c r="ALO116" s="33"/>
      <c r="ALP116" s="33"/>
      <c r="ALQ116" s="33"/>
      <c r="ALR116" s="33"/>
      <c r="ALS116" s="33"/>
      <c r="ALT116" s="33"/>
      <c r="ALU116" s="33"/>
      <c r="ALV116" s="33"/>
      <c r="ALW116" s="33"/>
      <c r="ALX116" s="33"/>
      <c r="ALY116" s="33"/>
      <c r="ALZ116" s="33"/>
      <c r="AMA116" s="33"/>
      <c r="AMB116" s="33"/>
      <c r="AMC116" s="33"/>
      <c r="AMD116" s="33"/>
      <c r="AME116" s="33"/>
      <c r="AMF116" s="33"/>
      <c r="AMG116" s="33"/>
      <c r="AMH116" s="33"/>
      <c r="AMI116" s="33"/>
      <c r="AMJ116" s="33"/>
      <c r="AMK116" s="33"/>
    </row>
    <row r="117" spans="1:1025" s="31" customFormat="1" ht="17.25" customHeight="1">
      <c r="A117" s="228"/>
      <c r="B117" s="228"/>
      <c r="C117" s="228"/>
      <c r="D117" s="87"/>
      <c r="E117" s="87"/>
      <c r="F117" s="87"/>
      <c r="G117" s="87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  <c r="TS117" s="33"/>
      <c r="TT117" s="33"/>
      <c r="TU117" s="33"/>
      <c r="TV117" s="33"/>
      <c r="TW117" s="33"/>
      <c r="TX117" s="33"/>
      <c r="TY117" s="33"/>
      <c r="TZ117" s="33"/>
      <c r="UA117" s="33"/>
      <c r="UB117" s="33"/>
      <c r="UC117" s="33"/>
      <c r="UD117" s="33"/>
      <c r="UE117" s="33"/>
      <c r="UF117" s="33"/>
      <c r="UG117" s="33"/>
      <c r="UH117" s="33"/>
      <c r="UI117" s="33"/>
      <c r="UJ117" s="33"/>
      <c r="UK117" s="33"/>
      <c r="UL117" s="33"/>
      <c r="UM117" s="33"/>
      <c r="UN117" s="33"/>
      <c r="UO117" s="33"/>
      <c r="UP117" s="33"/>
      <c r="UQ117" s="33"/>
      <c r="UR117" s="33"/>
      <c r="US117" s="33"/>
      <c r="UT117" s="33"/>
      <c r="UU117" s="33"/>
      <c r="UV117" s="33"/>
      <c r="UW117" s="33"/>
      <c r="UX117" s="33"/>
      <c r="UY117" s="33"/>
      <c r="UZ117" s="33"/>
      <c r="VA117" s="33"/>
      <c r="VB117" s="33"/>
      <c r="VC117" s="33"/>
      <c r="VD117" s="33"/>
      <c r="VE117" s="33"/>
      <c r="VF117" s="33"/>
      <c r="VG117" s="33"/>
      <c r="VH117" s="33"/>
      <c r="VI117" s="33"/>
      <c r="VJ117" s="33"/>
      <c r="VK117" s="33"/>
      <c r="VL117" s="33"/>
      <c r="VM117" s="33"/>
      <c r="VN117" s="33"/>
      <c r="VO117" s="33"/>
      <c r="VP117" s="33"/>
      <c r="VQ117" s="33"/>
      <c r="VR117" s="33"/>
      <c r="VS117" s="33"/>
      <c r="VT117" s="33"/>
      <c r="VU117" s="33"/>
      <c r="VV117" s="33"/>
      <c r="VW117" s="33"/>
      <c r="VX117" s="33"/>
      <c r="VY117" s="33"/>
      <c r="VZ117" s="33"/>
      <c r="WA117" s="33"/>
      <c r="WB117" s="33"/>
      <c r="WC117" s="33"/>
      <c r="WD117" s="33"/>
      <c r="WE117" s="33"/>
      <c r="WF117" s="33"/>
      <c r="WG117" s="33"/>
      <c r="WH117" s="33"/>
      <c r="WI117" s="33"/>
      <c r="WJ117" s="33"/>
      <c r="WK117" s="33"/>
      <c r="WL117" s="33"/>
      <c r="WM117" s="33"/>
      <c r="WN117" s="33"/>
      <c r="WO117" s="33"/>
      <c r="WP117" s="33"/>
      <c r="WQ117" s="33"/>
      <c r="WR117" s="33"/>
      <c r="WS117" s="33"/>
      <c r="WT117" s="33"/>
      <c r="WU117" s="33"/>
      <c r="WV117" s="33"/>
      <c r="WW117" s="33"/>
      <c r="WX117" s="33"/>
      <c r="WY117" s="33"/>
      <c r="WZ117" s="33"/>
      <c r="XA117" s="33"/>
      <c r="XB117" s="33"/>
      <c r="XC117" s="33"/>
      <c r="XD117" s="33"/>
      <c r="XE117" s="33"/>
      <c r="XF117" s="33"/>
      <c r="XG117" s="33"/>
      <c r="XH117" s="33"/>
      <c r="XI117" s="33"/>
      <c r="XJ117" s="33"/>
      <c r="XK117" s="33"/>
      <c r="XL117" s="33"/>
      <c r="XM117" s="33"/>
      <c r="XN117" s="33"/>
      <c r="XO117" s="33"/>
      <c r="XP117" s="33"/>
      <c r="XQ117" s="33"/>
      <c r="XR117" s="33"/>
      <c r="XS117" s="33"/>
      <c r="XT117" s="33"/>
      <c r="XU117" s="33"/>
      <c r="XV117" s="33"/>
      <c r="XW117" s="33"/>
      <c r="XX117" s="33"/>
      <c r="XY117" s="33"/>
      <c r="XZ117" s="33"/>
      <c r="YA117" s="33"/>
      <c r="YB117" s="33"/>
      <c r="YC117" s="33"/>
      <c r="YD117" s="33"/>
      <c r="YE117" s="33"/>
      <c r="YF117" s="33"/>
      <c r="YG117" s="33"/>
      <c r="YH117" s="33"/>
      <c r="YI117" s="33"/>
      <c r="YJ117" s="33"/>
      <c r="YK117" s="33"/>
      <c r="YL117" s="33"/>
      <c r="YM117" s="33"/>
      <c r="YN117" s="33"/>
      <c r="YO117" s="33"/>
      <c r="YP117" s="33"/>
      <c r="YQ117" s="33"/>
      <c r="YR117" s="33"/>
      <c r="YS117" s="33"/>
      <c r="YT117" s="33"/>
      <c r="YU117" s="33"/>
      <c r="YV117" s="33"/>
      <c r="YW117" s="33"/>
      <c r="YX117" s="33"/>
      <c r="YY117" s="33"/>
      <c r="YZ117" s="33"/>
      <c r="ZA117" s="33"/>
      <c r="ZB117" s="33"/>
      <c r="ZC117" s="33"/>
      <c r="ZD117" s="33"/>
      <c r="ZE117" s="33"/>
      <c r="ZF117" s="33"/>
      <c r="ZG117" s="33"/>
      <c r="ZH117" s="33"/>
      <c r="ZI117" s="33"/>
      <c r="ZJ117" s="33"/>
      <c r="ZK117" s="33"/>
      <c r="ZL117" s="33"/>
      <c r="ZM117" s="33"/>
      <c r="ZN117" s="33"/>
      <c r="ZO117" s="33"/>
      <c r="ZP117" s="33"/>
      <c r="ZQ117" s="33"/>
      <c r="ZR117" s="33"/>
      <c r="ZS117" s="33"/>
      <c r="ZT117" s="33"/>
      <c r="ZU117" s="33"/>
      <c r="ZV117" s="33"/>
      <c r="ZW117" s="33"/>
      <c r="ZX117" s="33"/>
      <c r="ZY117" s="33"/>
      <c r="ZZ117" s="33"/>
      <c r="AAA117" s="33"/>
      <c r="AAB117" s="33"/>
      <c r="AAC117" s="33"/>
      <c r="AAD117" s="33"/>
      <c r="AAE117" s="33"/>
      <c r="AAF117" s="33"/>
      <c r="AAG117" s="33"/>
      <c r="AAH117" s="33"/>
      <c r="AAI117" s="33"/>
      <c r="AAJ117" s="33"/>
      <c r="AAK117" s="33"/>
      <c r="AAL117" s="33"/>
      <c r="AAM117" s="33"/>
      <c r="AAN117" s="33"/>
      <c r="AAO117" s="33"/>
      <c r="AAP117" s="33"/>
      <c r="AAQ117" s="33"/>
      <c r="AAR117" s="33"/>
      <c r="AAS117" s="33"/>
      <c r="AAT117" s="33"/>
      <c r="AAU117" s="33"/>
      <c r="AAV117" s="33"/>
      <c r="AAW117" s="33"/>
      <c r="AAX117" s="33"/>
      <c r="AAY117" s="33"/>
      <c r="AAZ117" s="33"/>
      <c r="ABA117" s="33"/>
      <c r="ABB117" s="33"/>
      <c r="ABC117" s="33"/>
      <c r="ABD117" s="33"/>
      <c r="ABE117" s="33"/>
      <c r="ABF117" s="33"/>
      <c r="ABG117" s="33"/>
      <c r="ABH117" s="33"/>
      <c r="ABI117" s="33"/>
      <c r="ABJ117" s="33"/>
      <c r="ABK117" s="33"/>
      <c r="ABL117" s="33"/>
      <c r="ABM117" s="33"/>
      <c r="ABN117" s="33"/>
      <c r="ABO117" s="33"/>
      <c r="ABP117" s="33"/>
      <c r="ABQ117" s="33"/>
      <c r="ABR117" s="33"/>
      <c r="ABS117" s="33"/>
      <c r="ABT117" s="33"/>
      <c r="ABU117" s="33"/>
      <c r="ABV117" s="33"/>
      <c r="ABW117" s="33"/>
      <c r="ABX117" s="33"/>
      <c r="ABY117" s="33"/>
      <c r="ABZ117" s="33"/>
      <c r="ACA117" s="33"/>
      <c r="ACB117" s="33"/>
      <c r="ACC117" s="33"/>
      <c r="ACD117" s="33"/>
      <c r="ACE117" s="33"/>
      <c r="ACF117" s="33"/>
      <c r="ACG117" s="33"/>
      <c r="ACH117" s="33"/>
      <c r="ACI117" s="33"/>
      <c r="ACJ117" s="33"/>
      <c r="ACK117" s="33"/>
      <c r="ACL117" s="33"/>
      <c r="ACM117" s="33"/>
      <c r="ACN117" s="33"/>
      <c r="ACO117" s="33"/>
      <c r="ACP117" s="33"/>
      <c r="ACQ117" s="33"/>
      <c r="ACR117" s="33"/>
      <c r="ACS117" s="33"/>
      <c r="ACT117" s="33"/>
      <c r="ACU117" s="33"/>
      <c r="ACV117" s="33"/>
      <c r="ACW117" s="33"/>
      <c r="ACX117" s="33"/>
      <c r="ACY117" s="33"/>
      <c r="ACZ117" s="33"/>
      <c r="ADA117" s="33"/>
      <c r="ADB117" s="33"/>
      <c r="ADC117" s="33"/>
      <c r="ADD117" s="33"/>
      <c r="ADE117" s="33"/>
      <c r="ADF117" s="33"/>
      <c r="ADG117" s="33"/>
      <c r="ADH117" s="33"/>
      <c r="ADI117" s="33"/>
      <c r="ADJ117" s="33"/>
      <c r="ADK117" s="33"/>
      <c r="ADL117" s="33"/>
      <c r="ADM117" s="33"/>
      <c r="ADN117" s="33"/>
      <c r="ADO117" s="33"/>
      <c r="ADP117" s="33"/>
      <c r="ADQ117" s="33"/>
      <c r="ADR117" s="33"/>
      <c r="ADS117" s="33"/>
      <c r="ADT117" s="33"/>
      <c r="ADU117" s="33"/>
      <c r="ADV117" s="33"/>
      <c r="ADW117" s="33"/>
      <c r="ADX117" s="33"/>
      <c r="ADY117" s="33"/>
      <c r="ADZ117" s="33"/>
      <c r="AEA117" s="33"/>
      <c r="AEB117" s="33"/>
      <c r="AEC117" s="33"/>
      <c r="AED117" s="33"/>
      <c r="AEE117" s="33"/>
      <c r="AEF117" s="33"/>
      <c r="AEG117" s="33"/>
      <c r="AEH117" s="33"/>
      <c r="AEI117" s="33"/>
      <c r="AEJ117" s="33"/>
      <c r="AEK117" s="33"/>
      <c r="AEL117" s="33"/>
      <c r="AEM117" s="33"/>
      <c r="AEN117" s="33"/>
      <c r="AEO117" s="33"/>
      <c r="AEP117" s="33"/>
      <c r="AEQ117" s="33"/>
      <c r="AER117" s="33"/>
      <c r="AES117" s="33"/>
      <c r="AET117" s="33"/>
      <c r="AEU117" s="33"/>
      <c r="AEV117" s="33"/>
      <c r="AEW117" s="33"/>
      <c r="AEX117" s="33"/>
      <c r="AEY117" s="33"/>
      <c r="AEZ117" s="33"/>
      <c r="AFA117" s="33"/>
      <c r="AFB117" s="33"/>
      <c r="AFC117" s="33"/>
      <c r="AFD117" s="33"/>
      <c r="AFE117" s="33"/>
      <c r="AFF117" s="33"/>
      <c r="AFG117" s="33"/>
      <c r="AFH117" s="33"/>
      <c r="AFI117" s="33"/>
      <c r="AFJ117" s="33"/>
      <c r="AFK117" s="33"/>
      <c r="AFL117" s="33"/>
      <c r="AFM117" s="33"/>
      <c r="AFN117" s="33"/>
      <c r="AFO117" s="33"/>
      <c r="AFP117" s="33"/>
      <c r="AFQ117" s="33"/>
      <c r="AFR117" s="33"/>
      <c r="AFS117" s="33"/>
      <c r="AFT117" s="33"/>
      <c r="AFU117" s="33"/>
      <c r="AFV117" s="33"/>
      <c r="AFW117" s="33"/>
      <c r="AFX117" s="33"/>
      <c r="AFY117" s="33"/>
      <c r="AFZ117" s="33"/>
      <c r="AGA117" s="33"/>
      <c r="AGB117" s="33"/>
      <c r="AGC117" s="33"/>
      <c r="AGD117" s="33"/>
      <c r="AGE117" s="33"/>
      <c r="AGF117" s="33"/>
      <c r="AGG117" s="33"/>
      <c r="AGH117" s="33"/>
      <c r="AGI117" s="33"/>
      <c r="AGJ117" s="33"/>
      <c r="AGK117" s="33"/>
      <c r="AGL117" s="33"/>
      <c r="AGM117" s="33"/>
      <c r="AGN117" s="33"/>
      <c r="AGO117" s="33"/>
      <c r="AGP117" s="33"/>
      <c r="AGQ117" s="33"/>
      <c r="AGR117" s="33"/>
      <c r="AGS117" s="33"/>
      <c r="AGT117" s="33"/>
      <c r="AGU117" s="33"/>
      <c r="AGV117" s="33"/>
      <c r="AGW117" s="33"/>
      <c r="AGX117" s="33"/>
      <c r="AGY117" s="33"/>
      <c r="AGZ117" s="33"/>
      <c r="AHA117" s="33"/>
      <c r="AHB117" s="33"/>
      <c r="AHC117" s="33"/>
      <c r="AHD117" s="33"/>
      <c r="AHE117" s="33"/>
      <c r="AHF117" s="33"/>
      <c r="AHG117" s="33"/>
      <c r="AHH117" s="33"/>
      <c r="AHI117" s="33"/>
      <c r="AHJ117" s="33"/>
      <c r="AHK117" s="33"/>
      <c r="AHL117" s="33"/>
      <c r="AHM117" s="33"/>
      <c r="AHN117" s="33"/>
      <c r="AHO117" s="33"/>
      <c r="AHP117" s="33"/>
      <c r="AHQ117" s="33"/>
      <c r="AHR117" s="33"/>
      <c r="AHS117" s="33"/>
      <c r="AHT117" s="33"/>
      <c r="AHU117" s="33"/>
      <c r="AHV117" s="33"/>
      <c r="AHW117" s="33"/>
      <c r="AHX117" s="33"/>
      <c r="AHY117" s="33"/>
      <c r="AHZ117" s="33"/>
      <c r="AIA117" s="33"/>
      <c r="AIB117" s="33"/>
      <c r="AIC117" s="33"/>
      <c r="AID117" s="33"/>
      <c r="AIE117" s="33"/>
      <c r="AIF117" s="33"/>
      <c r="AIG117" s="33"/>
      <c r="AIH117" s="33"/>
      <c r="AII117" s="33"/>
      <c r="AIJ117" s="33"/>
      <c r="AIK117" s="33"/>
      <c r="AIL117" s="33"/>
      <c r="AIM117" s="33"/>
      <c r="AIN117" s="33"/>
      <c r="AIO117" s="33"/>
      <c r="AIP117" s="33"/>
      <c r="AIQ117" s="33"/>
      <c r="AIR117" s="33"/>
      <c r="AIS117" s="33"/>
      <c r="AIT117" s="33"/>
      <c r="AIU117" s="33"/>
      <c r="AIV117" s="33"/>
      <c r="AIW117" s="33"/>
      <c r="AIX117" s="33"/>
      <c r="AIY117" s="33"/>
      <c r="AIZ117" s="33"/>
      <c r="AJA117" s="33"/>
      <c r="AJB117" s="33"/>
      <c r="AJC117" s="33"/>
      <c r="AJD117" s="33"/>
      <c r="AJE117" s="33"/>
      <c r="AJF117" s="33"/>
      <c r="AJG117" s="33"/>
      <c r="AJH117" s="33"/>
      <c r="AJI117" s="33"/>
      <c r="AJJ117" s="33"/>
      <c r="AJK117" s="33"/>
      <c r="AJL117" s="33"/>
      <c r="AJM117" s="33"/>
      <c r="AJN117" s="33"/>
      <c r="AJO117" s="33"/>
      <c r="AJP117" s="33"/>
      <c r="AJQ117" s="33"/>
      <c r="AJR117" s="33"/>
      <c r="AJS117" s="33"/>
      <c r="AJT117" s="33"/>
      <c r="AJU117" s="33"/>
      <c r="AJV117" s="33"/>
      <c r="AJW117" s="33"/>
      <c r="AJX117" s="33"/>
      <c r="AJY117" s="33"/>
      <c r="AJZ117" s="33"/>
      <c r="AKA117" s="33"/>
      <c r="AKB117" s="33"/>
      <c r="AKC117" s="33"/>
      <c r="AKD117" s="33"/>
      <c r="AKE117" s="33"/>
      <c r="AKF117" s="33"/>
      <c r="AKG117" s="33"/>
      <c r="AKH117" s="33"/>
      <c r="AKI117" s="33"/>
      <c r="AKJ117" s="33"/>
      <c r="AKK117" s="33"/>
      <c r="AKL117" s="33"/>
      <c r="AKM117" s="33"/>
      <c r="AKN117" s="33"/>
      <c r="AKO117" s="33"/>
      <c r="AKP117" s="33"/>
      <c r="AKQ117" s="33"/>
      <c r="AKR117" s="33"/>
      <c r="AKS117" s="33"/>
      <c r="AKT117" s="33"/>
      <c r="AKU117" s="33"/>
      <c r="AKV117" s="33"/>
      <c r="AKW117" s="33"/>
      <c r="AKX117" s="33"/>
      <c r="AKY117" s="33"/>
      <c r="AKZ117" s="33"/>
      <c r="ALA117" s="33"/>
      <c r="ALB117" s="33"/>
      <c r="ALC117" s="33"/>
      <c r="ALD117" s="33"/>
      <c r="ALE117" s="33"/>
      <c r="ALF117" s="33"/>
      <c r="ALG117" s="33"/>
      <c r="ALH117" s="33"/>
      <c r="ALI117" s="33"/>
      <c r="ALJ117" s="33"/>
      <c r="ALK117" s="33"/>
      <c r="ALL117" s="33"/>
      <c r="ALM117" s="33"/>
      <c r="ALN117" s="33"/>
      <c r="ALO117" s="33"/>
      <c r="ALP117" s="33"/>
      <c r="ALQ117" s="33"/>
      <c r="ALR117" s="33"/>
      <c r="ALS117" s="33"/>
      <c r="ALT117" s="33"/>
      <c r="ALU117" s="33"/>
      <c r="ALV117" s="33"/>
      <c r="ALW117" s="33"/>
      <c r="ALX117" s="33"/>
      <c r="ALY117" s="33"/>
      <c r="ALZ117" s="33"/>
      <c r="AMA117" s="33"/>
      <c r="AMB117" s="33"/>
      <c r="AMC117" s="33"/>
      <c r="AMD117" s="33"/>
      <c r="AME117" s="33"/>
      <c r="AMF117" s="33"/>
      <c r="AMG117" s="33"/>
      <c r="AMH117" s="33"/>
      <c r="AMI117" s="33"/>
      <c r="AMJ117" s="33"/>
      <c r="AMK117" s="33"/>
    </row>
    <row r="118" spans="1:1025" s="31" customFormat="1" ht="17.25" customHeight="1">
      <c r="A118" s="264" t="s">
        <v>303</v>
      </c>
      <c r="B118" s="264"/>
      <c r="C118" s="264"/>
      <c r="D118" s="264"/>
      <c r="E118" s="264"/>
      <c r="F118" s="264"/>
      <c r="G118" s="264"/>
      <c r="H118" s="36"/>
      <c r="I118" s="1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  <c r="TS118" s="33"/>
      <c r="TT118" s="33"/>
      <c r="TU118" s="33"/>
      <c r="TV118" s="33"/>
      <c r="TW118" s="33"/>
      <c r="TX118" s="33"/>
      <c r="TY118" s="33"/>
      <c r="TZ118" s="33"/>
      <c r="UA118" s="33"/>
      <c r="UB118" s="33"/>
      <c r="UC118" s="33"/>
      <c r="UD118" s="33"/>
      <c r="UE118" s="33"/>
      <c r="UF118" s="33"/>
      <c r="UG118" s="33"/>
      <c r="UH118" s="33"/>
      <c r="UI118" s="33"/>
      <c r="UJ118" s="33"/>
      <c r="UK118" s="33"/>
      <c r="UL118" s="33"/>
      <c r="UM118" s="33"/>
      <c r="UN118" s="33"/>
      <c r="UO118" s="33"/>
      <c r="UP118" s="33"/>
      <c r="UQ118" s="33"/>
      <c r="UR118" s="33"/>
      <c r="US118" s="33"/>
      <c r="UT118" s="33"/>
      <c r="UU118" s="33"/>
      <c r="UV118" s="33"/>
      <c r="UW118" s="33"/>
      <c r="UX118" s="33"/>
      <c r="UY118" s="33"/>
      <c r="UZ118" s="33"/>
      <c r="VA118" s="33"/>
      <c r="VB118" s="33"/>
      <c r="VC118" s="33"/>
      <c r="VD118" s="33"/>
      <c r="VE118" s="33"/>
      <c r="VF118" s="33"/>
      <c r="VG118" s="33"/>
      <c r="VH118" s="33"/>
      <c r="VI118" s="33"/>
      <c r="VJ118" s="33"/>
      <c r="VK118" s="33"/>
      <c r="VL118" s="33"/>
      <c r="VM118" s="33"/>
      <c r="VN118" s="33"/>
      <c r="VO118" s="33"/>
      <c r="VP118" s="33"/>
      <c r="VQ118" s="33"/>
      <c r="VR118" s="33"/>
      <c r="VS118" s="33"/>
      <c r="VT118" s="33"/>
      <c r="VU118" s="33"/>
      <c r="VV118" s="33"/>
      <c r="VW118" s="33"/>
      <c r="VX118" s="33"/>
      <c r="VY118" s="33"/>
      <c r="VZ118" s="33"/>
      <c r="WA118" s="33"/>
      <c r="WB118" s="33"/>
      <c r="WC118" s="33"/>
      <c r="WD118" s="33"/>
      <c r="WE118" s="33"/>
      <c r="WF118" s="33"/>
      <c r="WG118" s="33"/>
      <c r="WH118" s="33"/>
      <c r="WI118" s="33"/>
      <c r="WJ118" s="33"/>
      <c r="WK118" s="33"/>
      <c r="WL118" s="33"/>
      <c r="WM118" s="33"/>
      <c r="WN118" s="33"/>
      <c r="WO118" s="33"/>
      <c r="WP118" s="33"/>
      <c r="WQ118" s="33"/>
      <c r="WR118" s="33"/>
      <c r="WS118" s="33"/>
      <c r="WT118" s="33"/>
      <c r="WU118" s="33"/>
      <c r="WV118" s="33"/>
      <c r="WW118" s="33"/>
      <c r="WX118" s="33"/>
      <c r="WY118" s="33"/>
      <c r="WZ118" s="33"/>
      <c r="XA118" s="33"/>
      <c r="XB118" s="33"/>
      <c r="XC118" s="33"/>
      <c r="XD118" s="33"/>
      <c r="XE118" s="33"/>
      <c r="XF118" s="33"/>
      <c r="XG118" s="33"/>
      <c r="XH118" s="33"/>
      <c r="XI118" s="33"/>
      <c r="XJ118" s="33"/>
      <c r="XK118" s="33"/>
      <c r="XL118" s="33"/>
      <c r="XM118" s="33"/>
      <c r="XN118" s="33"/>
      <c r="XO118" s="33"/>
      <c r="XP118" s="33"/>
      <c r="XQ118" s="33"/>
      <c r="XR118" s="33"/>
      <c r="XS118" s="33"/>
      <c r="XT118" s="33"/>
      <c r="XU118" s="33"/>
      <c r="XV118" s="33"/>
      <c r="XW118" s="33"/>
      <c r="XX118" s="33"/>
      <c r="XY118" s="33"/>
      <c r="XZ118" s="33"/>
      <c r="YA118" s="33"/>
      <c r="YB118" s="33"/>
      <c r="YC118" s="33"/>
      <c r="YD118" s="33"/>
      <c r="YE118" s="33"/>
      <c r="YF118" s="33"/>
      <c r="YG118" s="33"/>
      <c r="YH118" s="33"/>
      <c r="YI118" s="33"/>
      <c r="YJ118" s="33"/>
      <c r="YK118" s="33"/>
      <c r="YL118" s="33"/>
      <c r="YM118" s="33"/>
      <c r="YN118" s="33"/>
      <c r="YO118" s="33"/>
      <c r="YP118" s="33"/>
      <c r="YQ118" s="33"/>
      <c r="YR118" s="33"/>
      <c r="YS118" s="33"/>
      <c r="YT118" s="33"/>
      <c r="YU118" s="33"/>
      <c r="YV118" s="33"/>
      <c r="YW118" s="33"/>
      <c r="YX118" s="33"/>
      <c r="YY118" s="33"/>
      <c r="YZ118" s="33"/>
      <c r="ZA118" s="33"/>
      <c r="ZB118" s="33"/>
      <c r="ZC118" s="33"/>
      <c r="ZD118" s="33"/>
      <c r="ZE118" s="33"/>
      <c r="ZF118" s="33"/>
      <c r="ZG118" s="33"/>
      <c r="ZH118" s="33"/>
      <c r="ZI118" s="33"/>
      <c r="ZJ118" s="33"/>
      <c r="ZK118" s="33"/>
      <c r="ZL118" s="33"/>
      <c r="ZM118" s="33"/>
      <c r="ZN118" s="33"/>
      <c r="ZO118" s="33"/>
      <c r="ZP118" s="33"/>
      <c r="ZQ118" s="33"/>
      <c r="ZR118" s="33"/>
      <c r="ZS118" s="33"/>
      <c r="ZT118" s="33"/>
      <c r="ZU118" s="33"/>
      <c r="ZV118" s="33"/>
      <c r="ZW118" s="33"/>
      <c r="ZX118" s="33"/>
      <c r="ZY118" s="33"/>
      <c r="ZZ118" s="33"/>
      <c r="AAA118" s="33"/>
      <c r="AAB118" s="33"/>
      <c r="AAC118" s="33"/>
      <c r="AAD118" s="33"/>
      <c r="AAE118" s="33"/>
      <c r="AAF118" s="33"/>
      <c r="AAG118" s="33"/>
      <c r="AAH118" s="33"/>
      <c r="AAI118" s="33"/>
      <c r="AAJ118" s="33"/>
      <c r="AAK118" s="33"/>
      <c r="AAL118" s="33"/>
      <c r="AAM118" s="33"/>
      <c r="AAN118" s="33"/>
      <c r="AAO118" s="33"/>
      <c r="AAP118" s="33"/>
      <c r="AAQ118" s="33"/>
      <c r="AAR118" s="33"/>
      <c r="AAS118" s="33"/>
      <c r="AAT118" s="33"/>
      <c r="AAU118" s="33"/>
      <c r="AAV118" s="33"/>
      <c r="AAW118" s="33"/>
      <c r="AAX118" s="33"/>
      <c r="AAY118" s="33"/>
      <c r="AAZ118" s="33"/>
      <c r="ABA118" s="33"/>
      <c r="ABB118" s="33"/>
      <c r="ABC118" s="33"/>
      <c r="ABD118" s="33"/>
      <c r="ABE118" s="33"/>
      <c r="ABF118" s="33"/>
      <c r="ABG118" s="33"/>
      <c r="ABH118" s="33"/>
      <c r="ABI118" s="33"/>
      <c r="ABJ118" s="33"/>
      <c r="ABK118" s="33"/>
      <c r="ABL118" s="33"/>
      <c r="ABM118" s="33"/>
      <c r="ABN118" s="33"/>
      <c r="ABO118" s="33"/>
      <c r="ABP118" s="33"/>
      <c r="ABQ118" s="33"/>
      <c r="ABR118" s="33"/>
      <c r="ABS118" s="33"/>
      <c r="ABT118" s="33"/>
      <c r="ABU118" s="33"/>
      <c r="ABV118" s="33"/>
      <c r="ABW118" s="33"/>
      <c r="ABX118" s="33"/>
      <c r="ABY118" s="33"/>
      <c r="ABZ118" s="33"/>
      <c r="ACA118" s="33"/>
      <c r="ACB118" s="33"/>
      <c r="ACC118" s="33"/>
      <c r="ACD118" s="33"/>
      <c r="ACE118" s="33"/>
      <c r="ACF118" s="33"/>
      <c r="ACG118" s="33"/>
      <c r="ACH118" s="33"/>
      <c r="ACI118" s="33"/>
      <c r="ACJ118" s="33"/>
      <c r="ACK118" s="33"/>
      <c r="ACL118" s="33"/>
      <c r="ACM118" s="33"/>
      <c r="ACN118" s="33"/>
      <c r="ACO118" s="33"/>
      <c r="ACP118" s="33"/>
      <c r="ACQ118" s="33"/>
      <c r="ACR118" s="33"/>
      <c r="ACS118" s="33"/>
      <c r="ACT118" s="33"/>
      <c r="ACU118" s="33"/>
      <c r="ACV118" s="33"/>
      <c r="ACW118" s="33"/>
      <c r="ACX118" s="33"/>
      <c r="ACY118" s="33"/>
      <c r="ACZ118" s="33"/>
      <c r="ADA118" s="33"/>
      <c r="ADB118" s="33"/>
      <c r="ADC118" s="33"/>
      <c r="ADD118" s="33"/>
      <c r="ADE118" s="33"/>
      <c r="ADF118" s="33"/>
      <c r="ADG118" s="33"/>
      <c r="ADH118" s="33"/>
      <c r="ADI118" s="33"/>
      <c r="ADJ118" s="33"/>
      <c r="ADK118" s="33"/>
      <c r="ADL118" s="33"/>
      <c r="ADM118" s="33"/>
      <c r="ADN118" s="33"/>
      <c r="ADO118" s="33"/>
      <c r="ADP118" s="33"/>
      <c r="ADQ118" s="33"/>
      <c r="ADR118" s="33"/>
      <c r="ADS118" s="33"/>
      <c r="ADT118" s="33"/>
      <c r="ADU118" s="33"/>
      <c r="ADV118" s="33"/>
      <c r="ADW118" s="33"/>
      <c r="ADX118" s="33"/>
      <c r="ADY118" s="33"/>
      <c r="ADZ118" s="33"/>
      <c r="AEA118" s="33"/>
      <c r="AEB118" s="33"/>
      <c r="AEC118" s="33"/>
      <c r="AED118" s="33"/>
      <c r="AEE118" s="33"/>
      <c r="AEF118" s="33"/>
      <c r="AEG118" s="33"/>
      <c r="AEH118" s="33"/>
      <c r="AEI118" s="33"/>
      <c r="AEJ118" s="33"/>
      <c r="AEK118" s="33"/>
      <c r="AEL118" s="33"/>
      <c r="AEM118" s="33"/>
      <c r="AEN118" s="33"/>
      <c r="AEO118" s="33"/>
      <c r="AEP118" s="33"/>
      <c r="AEQ118" s="33"/>
      <c r="AER118" s="33"/>
      <c r="AES118" s="33"/>
      <c r="AET118" s="33"/>
      <c r="AEU118" s="33"/>
      <c r="AEV118" s="33"/>
      <c r="AEW118" s="33"/>
      <c r="AEX118" s="33"/>
      <c r="AEY118" s="33"/>
      <c r="AEZ118" s="33"/>
      <c r="AFA118" s="33"/>
      <c r="AFB118" s="33"/>
      <c r="AFC118" s="33"/>
      <c r="AFD118" s="33"/>
      <c r="AFE118" s="33"/>
      <c r="AFF118" s="33"/>
      <c r="AFG118" s="33"/>
      <c r="AFH118" s="33"/>
      <c r="AFI118" s="33"/>
      <c r="AFJ118" s="33"/>
      <c r="AFK118" s="33"/>
      <c r="AFL118" s="33"/>
      <c r="AFM118" s="33"/>
      <c r="AFN118" s="33"/>
      <c r="AFO118" s="33"/>
      <c r="AFP118" s="33"/>
      <c r="AFQ118" s="33"/>
      <c r="AFR118" s="33"/>
      <c r="AFS118" s="33"/>
      <c r="AFT118" s="33"/>
      <c r="AFU118" s="33"/>
      <c r="AFV118" s="33"/>
      <c r="AFW118" s="33"/>
      <c r="AFX118" s="33"/>
      <c r="AFY118" s="33"/>
      <c r="AFZ118" s="33"/>
      <c r="AGA118" s="33"/>
      <c r="AGB118" s="33"/>
      <c r="AGC118" s="33"/>
      <c r="AGD118" s="33"/>
      <c r="AGE118" s="33"/>
      <c r="AGF118" s="33"/>
      <c r="AGG118" s="33"/>
      <c r="AGH118" s="33"/>
      <c r="AGI118" s="33"/>
      <c r="AGJ118" s="33"/>
      <c r="AGK118" s="33"/>
      <c r="AGL118" s="33"/>
      <c r="AGM118" s="33"/>
      <c r="AGN118" s="33"/>
      <c r="AGO118" s="33"/>
      <c r="AGP118" s="33"/>
      <c r="AGQ118" s="33"/>
      <c r="AGR118" s="33"/>
      <c r="AGS118" s="33"/>
      <c r="AGT118" s="33"/>
      <c r="AGU118" s="33"/>
      <c r="AGV118" s="33"/>
      <c r="AGW118" s="33"/>
      <c r="AGX118" s="33"/>
      <c r="AGY118" s="33"/>
      <c r="AGZ118" s="33"/>
      <c r="AHA118" s="33"/>
      <c r="AHB118" s="33"/>
      <c r="AHC118" s="33"/>
      <c r="AHD118" s="33"/>
      <c r="AHE118" s="33"/>
      <c r="AHF118" s="33"/>
      <c r="AHG118" s="33"/>
      <c r="AHH118" s="33"/>
      <c r="AHI118" s="33"/>
      <c r="AHJ118" s="33"/>
      <c r="AHK118" s="33"/>
      <c r="AHL118" s="33"/>
      <c r="AHM118" s="33"/>
      <c r="AHN118" s="33"/>
      <c r="AHO118" s="33"/>
      <c r="AHP118" s="33"/>
      <c r="AHQ118" s="33"/>
      <c r="AHR118" s="33"/>
      <c r="AHS118" s="33"/>
      <c r="AHT118" s="33"/>
      <c r="AHU118" s="33"/>
      <c r="AHV118" s="33"/>
      <c r="AHW118" s="33"/>
      <c r="AHX118" s="33"/>
      <c r="AHY118" s="33"/>
      <c r="AHZ118" s="33"/>
      <c r="AIA118" s="33"/>
      <c r="AIB118" s="33"/>
      <c r="AIC118" s="33"/>
      <c r="AID118" s="33"/>
      <c r="AIE118" s="33"/>
      <c r="AIF118" s="33"/>
      <c r="AIG118" s="33"/>
      <c r="AIH118" s="33"/>
      <c r="AII118" s="33"/>
      <c r="AIJ118" s="33"/>
      <c r="AIK118" s="33"/>
      <c r="AIL118" s="33"/>
      <c r="AIM118" s="33"/>
      <c r="AIN118" s="33"/>
      <c r="AIO118" s="33"/>
      <c r="AIP118" s="33"/>
      <c r="AIQ118" s="33"/>
      <c r="AIR118" s="33"/>
      <c r="AIS118" s="33"/>
      <c r="AIT118" s="33"/>
      <c r="AIU118" s="33"/>
      <c r="AIV118" s="33"/>
      <c r="AIW118" s="33"/>
      <c r="AIX118" s="33"/>
      <c r="AIY118" s="33"/>
      <c r="AIZ118" s="33"/>
      <c r="AJA118" s="33"/>
      <c r="AJB118" s="33"/>
      <c r="AJC118" s="33"/>
      <c r="AJD118" s="33"/>
      <c r="AJE118" s="33"/>
      <c r="AJF118" s="33"/>
      <c r="AJG118" s="33"/>
      <c r="AJH118" s="33"/>
      <c r="AJI118" s="33"/>
      <c r="AJJ118" s="33"/>
      <c r="AJK118" s="33"/>
      <c r="AJL118" s="33"/>
      <c r="AJM118" s="33"/>
      <c r="AJN118" s="33"/>
      <c r="AJO118" s="33"/>
      <c r="AJP118" s="33"/>
      <c r="AJQ118" s="33"/>
      <c r="AJR118" s="33"/>
      <c r="AJS118" s="33"/>
      <c r="AJT118" s="33"/>
      <c r="AJU118" s="33"/>
      <c r="AJV118" s="33"/>
      <c r="AJW118" s="33"/>
      <c r="AJX118" s="33"/>
      <c r="AJY118" s="33"/>
      <c r="AJZ118" s="33"/>
      <c r="AKA118" s="33"/>
      <c r="AKB118" s="33"/>
      <c r="AKC118" s="33"/>
      <c r="AKD118" s="33"/>
      <c r="AKE118" s="33"/>
      <c r="AKF118" s="33"/>
      <c r="AKG118" s="33"/>
      <c r="AKH118" s="33"/>
      <c r="AKI118" s="33"/>
      <c r="AKJ118" s="33"/>
      <c r="AKK118" s="33"/>
      <c r="AKL118" s="33"/>
      <c r="AKM118" s="33"/>
      <c r="AKN118" s="33"/>
      <c r="AKO118" s="33"/>
      <c r="AKP118" s="33"/>
      <c r="AKQ118" s="33"/>
      <c r="AKR118" s="33"/>
      <c r="AKS118" s="33"/>
      <c r="AKT118" s="33"/>
      <c r="AKU118" s="33"/>
      <c r="AKV118" s="33"/>
      <c r="AKW118" s="33"/>
      <c r="AKX118" s="33"/>
      <c r="AKY118" s="33"/>
      <c r="AKZ118" s="33"/>
      <c r="ALA118" s="33"/>
      <c r="ALB118" s="33"/>
      <c r="ALC118" s="33"/>
      <c r="ALD118" s="33"/>
      <c r="ALE118" s="33"/>
      <c r="ALF118" s="33"/>
      <c r="ALG118" s="33"/>
      <c r="ALH118" s="33"/>
      <c r="ALI118" s="33"/>
      <c r="ALJ118" s="33"/>
      <c r="ALK118" s="33"/>
      <c r="ALL118" s="33"/>
      <c r="ALM118" s="33"/>
      <c r="ALN118" s="33"/>
      <c r="ALO118" s="33"/>
      <c r="ALP118" s="33"/>
      <c r="ALQ118" s="33"/>
      <c r="ALR118" s="33"/>
      <c r="ALS118" s="33"/>
      <c r="ALT118" s="33"/>
      <c r="ALU118" s="33"/>
      <c r="ALV118" s="33"/>
      <c r="ALW118" s="33"/>
      <c r="ALX118" s="33"/>
      <c r="ALY118" s="33"/>
      <c r="ALZ118" s="33"/>
      <c r="AMA118" s="33"/>
      <c r="AMB118" s="33"/>
      <c r="AMC118" s="33"/>
      <c r="AMD118" s="33"/>
      <c r="AME118" s="33"/>
      <c r="AMF118" s="33"/>
      <c r="AMG118" s="33"/>
      <c r="AMH118" s="33"/>
      <c r="AMI118" s="33"/>
      <c r="AMJ118" s="33"/>
      <c r="AMK118" s="33"/>
    </row>
    <row r="119" spans="1:1025" s="31" customFormat="1" ht="17.25" customHeight="1">
      <c r="A119" s="297" t="s">
        <v>127</v>
      </c>
      <c r="B119" s="297"/>
      <c r="C119" s="297"/>
      <c r="D119" s="297"/>
      <c r="E119" s="297"/>
      <c r="F119" s="297"/>
      <c r="G119" s="297"/>
      <c r="H119" s="36"/>
      <c r="I119" s="1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  <c r="TT119" s="33"/>
      <c r="TU119" s="33"/>
      <c r="TV119" s="33"/>
      <c r="TW119" s="33"/>
      <c r="TX119" s="33"/>
      <c r="TY119" s="33"/>
      <c r="TZ119" s="33"/>
      <c r="UA119" s="33"/>
      <c r="UB119" s="33"/>
      <c r="UC119" s="33"/>
      <c r="UD119" s="33"/>
      <c r="UE119" s="33"/>
      <c r="UF119" s="33"/>
      <c r="UG119" s="33"/>
      <c r="UH119" s="33"/>
      <c r="UI119" s="33"/>
      <c r="UJ119" s="33"/>
      <c r="UK119" s="33"/>
      <c r="UL119" s="33"/>
      <c r="UM119" s="33"/>
      <c r="UN119" s="33"/>
      <c r="UO119" s="33"/>
      <c r="UP119" s="33"/>
      <c r="UQ119" s="33"/>
      <c r="UR119" s="33"/>
      <c r="US119" s="33"/>
      <c r="UT119" s="33"/>
      <c r="UU119" s="33"/>
      <c r="UV119" s="33"/>
      <c r="UW119" s="33"/>
      <c r="UX119" s="33"/>
      <c r="UY119" s="33"/>
      <c r="UZ119" s="33"/>
      <c r="VA119" s="33"/>
      <c r="VB119" s="33"/>
      <c r="VC119" s="33"/>
      <c r="VD119" s="33"/>
      <c r="VE119" s="33"/>
      <c r="VF119" s="33"/>
      <c r="VG119" s="33"/>
      <c r="VH119" s="33"/>
      <c r="VI119" s="33"/>
      <c r="VJ119" s="33"/>
      <c r="VK119" s="33"/>
      <c r="VL119" s="33"/>
      <c r="VM119" s="33"/>
      <c r="VN119" s="33"/>
      <c r="VO119" s="33"/>
      <c r="VP119" s="33"/>
      <c r="VQ119" s="33"/>
      <c r="VR119" s="33"/>
      <c r="VS119" s="33"/>
      <c r="VT119" s="33"/>
      <c r="VU119" s="33"/>
      <c r="VV119" s="33"/>
      <c r="VW119" s="33"/>
      <c r="VX119" s="33"/>
      <c r="VY119" s="33"/>
      <c r="VZ119" s="33"/>
      <c r="WA119" s="33"/>
      <c r="WB119" s="33"/>
      <c r="WC119" s="33"/>
      <c r="WD119" s="33"/>
      <c r="WE119" s="33"/>
      <c r="WF119" s="33"/>
      <c r="WG119" s="33"/>
      <c r="WH119" s="33"/>
      <c r="WI119" s="33"/>
      <c r="WJ119" s="33"/>
      <c r="WK119" s="33"/>
      <c r="WL119" s="33"/>
      <c r="WM119" s="33"/>
      <c r="WN119" s="33"/>
      <c r="WO119" s="33"/>
      <c r="WP119" s="33"/>
      <c r="WQ119" s="33"/>
      <c r="WR119" s="33"/>
      <c r="WS119" s="33"/>
      <c r="WT119" s="33"/>
      <c r="WU119" s="33"/>
      <c r="WV119" s="33"/>
      <c r="WW119" s="33"/>
      <c r="WX119" s="33"/>
      <c r="WY119" s="33"/>
      <c r="WZ119" s="33"/>
      <c r="XA119" s="33"/>
      <c r="XB119" s="33"/>
      <c r="XC119" s="33"/>
      <c r="XD119" s="33"/>
      <c r="XE119" s="33"/>
      <c r="XF119" s="33"/>
      <c r="XG119" s="33"/>
      <c r="XH119" s="33"/>
      <c r="XI119" s="33"/>
      <c r="XJ119" s="33"/>
      <c r="XK119" s="33"/>
      <c r="XL119" s="33"/>
      <c r="XM119" s="33"/>
      <c r="XN119" s="33"/>
      <c r="XO119" s="33"/>
      <c r="XP119" s="33"/>
      <c r="XQ119" s="33"/>
      <c r="XR119" s="33"/>
      <c r="XS119" s="33"/>
      <c r="XT119" s="33"/>
      <c r="XU119" s="33"/>
      <c r="XV119" s="33"/>
      <c r="XW119" s="33"/>
      <c r="XX119" s="33"/>
      <c r="XY119" s="33"/>
      <c r="XZ119" s="33"/>
      <c r="YA119" s="33"/>
      <c r="YB119" s="33"/>
      <c r="YC119" s="33"/>
      <c r="YD119" s="33"/>
      <c r="YE119" s="33"/>
      <c r="YF119" s="33"/>
      <c r="YG119" s="33"/>
      <c r="YH119" s="33"/>
      <c r="YI119" s="33"/>
      <c r="YJ119" s="33"/>
      <c r="YK119" s="33"/>
      <c r="YL119" s="33"/>
      <c r="YM119" s="33"/>
      <c r="YN119" s="33"/>
      <c r="YO119" s="33"/>
      <c r="YP119" s="33"/>
      <c r="YQ119" s="33"/>
      <c r="YR119" s="33"/>
      <c r="YS119" s="33"/>
      <c r="YT119" s="33"/>
      <c r="YU119" s="33"/>
      <c r="YV119" s="33"/>
      <c r="YW119" s="33"/>
      <c r="YX119" s="33"/>
      <c r="YY119" s="33"/>
      <c r="YZ119" s="33"/>
      <c r="ZA119" s="33"/>
      <c r="ZB119" s="33"/>
      <c r="ZC119" s="33"/>
      <c r="ZD119" s="33"/>
      <c r="ZE119" s="33"/>
      <c r="ZF119" s="33"/>
      <c r="ZG119" s="33"/>
      <c r="ZH119" s="33"/>
      <c r="ZI119" s="33"/>
      <c r="ZJ119" s="33"/>
      <c r="ZK119" s="33"/>
      <c r="ZL119" s="33"/>
      <c r="ZM119" s="33"/>
      <c r="ZN119" s="33"/>
      <c r="ZO119" s="33"/>
      <c r="ZP119" s="33"/>
      <c r="ZQ119" s="33"/>
      <c r="ZR119" s="33"/>
      <c r="ZS119" s="33"/>
      <c r="ZT119" s="33"/>
      <c r="ZU119" s="33"/>
      <c r="ZV119" s="33"/>
      <c r="ZW119" s="33"/>
      <c r="ZX119" s="33"/>
      <c r="ZY119" s="33"/>
      <c r="ZZ119" s="33"/>
      <c r="AAA119" s="33"/>
      <c r="AAB119" s="33"/>
      <c r="AAC119" s="33"/>
      <c r="AAD119" s="33"/>
      <c r="AAE119" s="33"/>
      <c r="AAF119" s="33"/>
      <c r="AAG119" s="33"/>
      <c r="AAH119" s="33"/>
      <c r="AAI119" s="33"/>
      <c r="AAJ119" s="33"/>
      <c r="AAK119" s="33"/>
      <c r="AAL119" s="33"/>
      <c r="AAM119" s="33"/>
      <c r="AAN119" s="33"/>
      <c r="AAO119" s="33"/>
      <c r="AAP119" s="33"/>
      <c r="AAQ119" s="33"/>
      <c r="AAR119" s="33"/>
      <c r="AAS119" s="33"/>
      <c r="AAT119" s="33"/>
      <c r="AAU119" s="33"/>
      <c r="AAV119" s="33"/>
      <c r="AAW119" s="33"/>
      <c r="AAX119" s="33"/>
      <c r="AAY119" s="33"/>
      <c r="AAZ119" s="33"/>
      <c r="ABA119" s="33"/>
      <c r="ABB119" s="33"/>
      <c r="ABC119" s="33"/>
      <c r="ABD119" s="33"/>
      <c r="ABE119" s="33"/>
      <c r="ABF119" s="33"/>
      <c r="ABG119" s="33"/>
      <c r="ABH119" s="33"/>
      <c r="ABI119" s="33"/>
      <c r="ABJ119" s="33"/>
      <c r="ABK119" s="33"/>
      <c r="ABL119" s="33"/>
      <c r="ABM119" s="33"/>
      <c r="ABN119" s="33"/>
      <c r="ABO119" s="33"/>
      <c r="ABP119" s="33"/>
      <c r="ABQ119" s="33"/>
      <c r="ABR119" s="33"/>
      <c r="ABS119" s="33"/>
      <c r="ABT119" s="33"/>
      <c r="ABU119" s="33"/>
      <c r="ABV119" s="33"/>
      <c r="ABW119" s="33"/>
      <c r="ABX119" s="33"/>
      <c r="ABY119" s="33"/>
      <c r="ABZ119" s="33"/>
      <c r="ACA119" s="33"/>
      <c r="ACB119" s="33"/>
      <c r="ACC119" s="33"/>
      <c r="ACD119" s="33"/>
      <c r="ACE119" s="33"/>
      <c r="ACF119" s="33"/>
      <c r="ACG119" s="33"/>
      <c r="ACH119" s="33"/>
      <c r="ACI119" s="33"/>
      <c r="ACJ119" s="33"/>
      <c r="ACK119" s="33"/>
      <c r="ACL119" s="33"/>
      <c r="ACM119" s="33"/>
      <c r="ACN119" s="33"/>
      <c r="ACO119" s="33"/>
      <c r="ACP119" s="33"/>
      <c r="ACQ119" s="33"/>
      <c r="ACR119" s="33"/>
      <c r="ACS119" s="33"/>
      <c r="ACT119" s="33"/>
      <c r="ACU119" s="33"/>
      <c r="ACV119" s="33"/>
      <c r="ACW119" s="33"/>
      <c r="ACX119" s="33"/>
      <c r="ACY119" s="33"/>
      <c r="ACZ119" s="33"/>
      <c r="ADA119" s="33"/>
      <c r="ADB119" s="33"/>
      <c r="ADC119" s="33"/>
      <c r="ADD119" s="33"/>
      <c r="ADE119" s="33"/>
      <c r="ADF119" s="33"/>
      <c r="ADG119" s="33"/>
      <c r="ADH119" s="33"/>
      <c r="ADI119" s="33"/>
      <c r="ADJ119" s="33"/>
      <c r="ADK119" s="33"/>
      <c r="ADL119" s="33"/>
      <c r="ADM119" s="33"/>
      <c r="ADN119" s="33"/>
      <c r="ADO119" s="33"/>
      <c r="ADP119" s="33"/>
      <c r="ADQ119" s="33"/>
      <c r="ADR119" s="33"/>
      <c r="ADS119" s="33"/>
      <c r="ADT119" s="33"/>
      <c r="ADU119" s="33"/>
      <c r="ADV119" s="33"/>
      <c r="ADW119" s="33"/>
      <c r="ADX119" s="33"/>
      <c r="ADY119" s="33"/>
      <c r="ADZ119" s="33"/>
      <c r="AEA119" s="33"/>
      <c r="AEB119" s="33"/>
      <c r="AEC119" s="33"/>
      <c r="AED119" s="33"/>
      <c r="AEE119" s="33"/>
      <c r="AEF119" s="33"/>
      <c r="AEG119" s="33"/>
      <c r="AEH119" s="33"/>
      <c r="AEI119" s="33"/>
      <c r="AEJ119" s="33"/>
      <c r="AEK119" s="33"/>
      <c r="AEL119" s="33"/>
      <c r="AEM119" s="33"/>
      <c r="AEN119" s="33"/>
      <c r="AEO119" s="33"/>
      <c r="AEP119" s="33"/>
      <c r="AEQ119" s="33"/>
      <c r="AER119" s="33"/>
      <c r="AES119" s="33"/>
      <c r="AET119" s="33"/>
      <c r="AEU119" s="33"/>
      <c r="AEV119" s="33"/>
      <c r="AEW119" s="33"/>
      <c r="AEX119" s="33"/>
      <c r="AEY119" s="33"/>
      <c r="AEZ119" s="33"/>
      <c r="AFA119" s="33"/>
      <c r="AFB119" s="33"/>
      <c r="AFC119" s="33"/>
      <c r="AFD119" s="33"/>
      <c r="AFE119" s="33"/>
      <c r="AFF119" s="33"/>
      <c r="AFG119" s="33"/>
      <c r="AFH119" s="33"/>
      <c r="AFI119" s="33"/>
      <c r="AFJ119" s="33"/>
      <c r="AFK119" s="33"/>
      <c r="AFL119" s="33"/>
      <c r="AFM119" s="33"/>
      <c r="AFN119" s="33"/>
      <c r="AFO119" s="33"/>
      <c r="AFP119" s="33"/>
      <c r="AFQ119" s="33"/>
      <c r="AFR119" s="33"/>
      <c r="AFS119" s="33"/>
      <c r="AFT119" s="33"/>
      <c r="AFU119" s="33"/>
      <c r="AFV119" s="33"/>
      <c r="AFW119" s="33"/>
      <c r="AFX119" s="33"/>
      <c r="AFY119" s="33"/>
      <c r="AFZ119" s="33"/>
      <c r="AGA119" s="33"/>
      <c r="AGB119" s="33"/>
      <c r="AGC119" s="33"/>
      <c r="AGD119" s="33"/>
      <c r="AGE119" s="33"/>
      <c r="AGF119" s="33"/>
      <c r="AGG119" s="33"/>
      <c r="AGH119" s="33"/>
      <c r="AGI119" s="33"/>
      <c r="AGJ119" s="33"/>
      <c r="AGK119" s="33"/>
      <c r="AGL119" s="33"/>
      <c r="AGM119" s="33"/>
      <c r="AGN119" s="33"/>
      <c r="AGO119" s="33"/>
      <c r="AGP119" s="33"/>
      <c r="AGQ119" s="33"/>
      <c r="AGR119" s="33"/>
      <c r="AGS119" s="33"/>
      <c r="AGT119" s="33"/>
      <c r="AGU119" s="33"/>
      <c r="AGV119" s="33"/>
      <c r="AGW119" s="33"/>
      <c r="AGX119" s="33"/>
      <c r="AGY119" s="33"/>
      <c r="AGZ119" s="33"/>
      <c r="AHA119" s="33"/>
      <c r="AHB119" s="33"/>
      <c r="AHC119" s="33"/>
      <c r="AHD119" s="33"/>
      <c r="AHE119" s="33"/>
      <c r="AHF119" s="33"/>
      <c r="AHG119" s="33"/>
      <c r="AHH119" s="33"/>
      <c r="AHI119" s="33"/>
      <c r="AHJ119" s="33"/>
      <c r="AHK119" s="33"/>
      <c r="AHL119" s="33"/>
      <c r="AHM119" s="33"/>
      <c r="AHN119" s="33"/>
      <c r="AHO119" s="33"/>
      <c r="AHP119" s="33"/>
      <c r="AHQ119" s="33"/>
      <c r="AHR119" s="33"/>
      <c r="AHS119" s="33"/>
      <c r="AHT119" s="33"/>
      <c r="AHU119" s="33"/>
      <c r="AHV119" s="33"/>
      <c r="AHW119" s="33"/>
      <c r="AHX119" s="33"/>
      <c r="AHY119" s="33"/>
      <c r="AHZ119" s="33"/>
      <c r="AIA119" s="33"/>
      <c r="AIB119" s="33"/>
      <c r="AIC119" s="33"/>
      <c r="AID119" s="33"/>
      <c r="AIE119" s="33"/>
      <c r="AIF119" s="33"/>
      <c r="AIG119" s="33"/>
      <c r="AIH119" s="33"/>
      <c r="AII119" s="33"/>
      <c r="AIJ119" s="33"/>
      <c r="AIK119" s="33"/>
      <c r="AIL119" s="33"/>
      <c r="AIM119" s="33"/>
      <c r="AIN119" s="33"/>
      <c r="AIO119" s="33"/>
      <c r="AIP119" s="33"/>
      <c r="AIQ119" s="33"/>
      <c r="AIR119" s="33"/>
      <c r="AIS119" s="33"/>
      <c r="AIT119" s="33"/>
      <c r="AIU119" s="33"/>
      <c r="AIV119" s="33"/>
      <c r="AIW119" s="33"/>
      <c r="AIX119" s="33"/>
      <c r="AIY119" s="33"/>
      <c r="AIZ119" s="33"/>
      <c r="AJA119" s="33"/>
      <c r="AJB119" s="33"/>
      <c r="AJC119" s="33"/>
      <c r="AJD119" s="33"/>
      <c r="AJE119" s="33"/>
      <c r="AJF119" s="33"/>
      <c r="AJG119" s="33"/>
      <c r="AJH119" s="33"/>
      <c r="AJI119" s="33"/>
      <c r="AJJ119" s="33"/>
      <c r="AJK119" s="33"/>
      <c r="AJL119" s="33"/>
      <c r="AJM119" s="33"/>
      <c r="AJN119" s="33"/>
      <c r="AJO119" s="33"/>
      <c r="AJP119" s="33"/>
      <c r="AJQ119" s="33"/>
      <c r="AJR119" s="33"/>
      <c r="AJS119" s="33"/>
      <c r="AJT119" s="33"/>
      <c r="AJU119" s="33"/>
      <c r="AJV119" s="33"/>
      <c r="AJW119" s="33"/>
      <c r="AJX119" s="33"/>
      <c r="AJY119" s="33"/>
      <c r="AJZ119" s="33"/>
      <c r="AKA119" s="33"/>
      <c r="AKB119" s="33"/>
      <c r="AKC119" s="33"/>
      <c r="AKD119" s="33"/>
      <c r="AKE119" s="33"/>
      <c r="AKF119" s="33"/>
      <c r="AKG119" s="33"/>
      <c r="AKH119" s="33"/>
      <c r="AKI119" s="33"/>
      <c r="AKJ119" s="33"/>
      <c r="AKK119" s="33"/>
      <c r="AKL119" s="33"/>
      <c r="AKM119" s="33"/>
      <c r="AKN119" s="33"/>
      <c r="AKO119" s="33"/>
      <c r="AKP119" s="33"/>
      <c r="AKQ119" s="33"/>
      <c r="AKR119" s="33"/>
      <c r="AKS119" s="33"/>
      <c r="AKT119" s="33"/>
      <c r="AKU119" s="33"/>
      <c r="AKV119" s="33"/>
      <c r="AKW119" s="33"/>
      <c r="AKX119" s="33"/>
      <c r="AKY119" s="33"/>
      <c r="AKZ119" s="33"/>
      <c r="ALA119" s="33"/>
      <c r="ALB119" s="33"/>
      <c r="ALC119" s="33"/>
      <c r="ALD119" s="33"/>
      <c r="ALE119" s="33"/>
      <c r="ALF119" s="33"/>
      <c r="ALG119" s="33"/>
      <c r="ALH119" s="33"/>
      <c r="ALI119" s="33"/>
      <c r="ALJ119" s="33"/>
      <c r="ALK119" s="33"/>
      <c r="ALL119" s="33"/>
      <c r="ALM119" s="33"/>
      <c r="ALN119" s="33"/>
      <c r="ALO119" s="33"/>
      <c r="ALP119" s="33"/>
      <c r="ALQ119" s="33"/>
      <c r="ALR119" s="33"/>
      <c r="ALS119" s="33"/>
      <c r="ALT119" s="33"/>
      <c r="ALU119" s="33"/>
      <c r="ALV119" s="33"/>
      <c r="ALW119" s="33"/>
      <c r="ALX119" s="33"/>
      <c r="ALY119" s="33"/>
      <c r="ALZ119" s="33"/>
      <c r="AMA119" s="33"/>
      <c r="AMB119" s="33"/>
      <c r="AMC119" s="33"/>
      <c r="AMD119" s="33"/>
      <c r="AME119" s="33"/>
      <c r="AMF119" s="33"/>
      <c r="AMG119" s="33"/>
      <c r="AMH119" s="33"/>
      <c r="AMI119" s="33"/>
      <c r="AMJ119" s="33"/>
      <c r="AMK119" s="33"/>
    </row>
    <row r="120" spans="1:1025" s="31" customFormat="1" ht="33.75" customHeight="1">
      <c r="A120" s="173" t="s">
        <v>333</v>
      </c>
      <c r="B120" s="54">
        <f>G48</f>
        <v>3245.1099999999997</v>
      </c>
      <c r="C120" s="173" t="s">
        <v>308</v>
      </c>
      <c r="D120" s="55">
        <f>G104-G83-G87</f>
        <v>2077.8799999999997</v>
      </c>
      <c r="E120" s="166" t="s">
        <v>126</v>
      </c>
      <c r="F120" s="55">
        <f>G115</f>
        <v>180.82999999999998</v>
      </c>
      <c r="G120" s="56">
        <f>B120+D120+F120</f>
        <v>5503.82</v>
      </c>
      <c r="H120" s="36"/>
      <c r="I120" s="1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  <c r="TT120" s="33"/>
      <c r="TU120" s="33"/>
      <c r="TV120" s="33"/>
      <c r="TW120" s="33"/>
      <c r="TX120" s="33"/>
      <c r="TY120" s="33"/>
      <c r="TZ120" s="33"/>
      <c r="UA120" s="33"/>
      <c r="UB120" s="33"/>
      <c r="UC120" s="33"/>
      <c r="UD120" s="33"/>
      <c r="UE120" s="33"/>
      <c r="UF120" s="33"/>
      <c r="UG120" s="33"/>
      <c r="UH120" s="33"/>
      <c r="UI120" s="33"/>
      <c r="UJ120" s="33"/>
      <c r="UK120" s="33"/>
      <c r="UL120" s="33"/>
      <c r="UM120" s="33"/>
      <c r="UN120" s="33"/>
      <c r="UO120" s="33"/>
      <c r="UP120" s="33"/>
      <c r="UQ120" s="33"/>
      <c r="UR120" s="33"/>
      <c r="US120" s="33"/>
      <c r="UT120" s="33"/>
      <c r="UU120" s="33"/>
      <c r="UV120" s="33"/>
      <c r="UW120" s="33"/>
      <c r="UX120" s="33"/>
      <c r="UY120" s="33"/>
      <c r="UZ120" s="33"/>
      <c r="VA120" s="33"/>
      <c r="VB120" s="33"/>
      <c r="VC120" s="33"/>
      <c r="VD120" s="33"/>
      <c r="VE120" s="33"/>
      <c r="VF120" s="33"/>
      <c r="VG120" s="33"/>
      <c r="VH120" s="33"/>
      <c r="VI120" s="33"/>
      <c r="VJ120" s="33"/>
      <c r="VK120" s="33"/>
      <c r="VL120" s="33"/>
      <c r="VM120" s="33"/>
      <c r="VN120" s="33"/>
      <c r="VO120" s="33"/>
      <c r="VP120" s="33"/>
      <c r="VQ120" s="33"/>
      <c r="VR120" s="33"/>
      <c r="VS120" s="33"/>
      <c r="VT120" s="33"/>
      <c r="VU120" s="33"/>
      <c r="VV120" s="33"/>
      <c r="VW120" s="33"/>
      <c r="VX120" s="33"/>
      <c r="VY120" s="33"/>
      <c r="VZ120" s="33"/>
      <c r="WA120" s="33"/>
      <c r="WB120" s="33"/>
      <c r="WC120" s="33"/>
      <c r="WD120" s="33"/>
      <c r="WE120" s="33"/>
      <c r="WF120" s="33"/>
      <c r="WG120" s="33"/>
      <c r="WH120" s="33"/>
      <c r="WI120" s="33"/>
      <c r="WJ120" s="33"/>
      <c r="WK120" s="33"/>
      <c r="WL120" s="33"/>
      <c r="WM120" s="33"/>
      <c r="WN120" s="33"/>
      <c r="WO120" s="33"/>
      <c r="WP120" s="33"/>
      <c r="WQ120" s="33"/>
      <c r="WR120" s="33"/>
      <c r="WS120" s="33"/>
      <c r="WT120" s="33"/>
      <c r="WU120" s="33"/>
      <c r="WV120" s="33"/>
      <c r="WW120" s="33"/>
      <c r="WX120" s="33"/>
      <c r="WY120" s="33"/>
      <c r="WZ120" s="33"/>
      <c r="XA120" s="33"/>
      <c r="XB120" s="33"/>
      <c r="XC120" s="33"/>
      <c r="XD120" s="33"/>
      <c r="XE120" s="33"/>
      <c r="XF120" s="33"/>
      <c r="XG120" s="33"/>
      <c r="XH120" s="33"/>
      <c r="XI120" s="33"/>
      <c r="XJ120" s="33"/>
      <c r="XK120" s="33"/>
      <c r="XL120" s="33"/>
      <c r="XM120" s="33"/>
      <c r="XN120" s="33"/>
      <c r="XO120" s="33"/>
      <c r="XP120" s="33"/>
      <c r="XQ120" s="33"/>
      <c r="XR120" s="33"/>
      <c r="XS120" s="33"/>
      <c r="XT120" s="33"/>
      <c r="XU120" s="33"/>
      <c r="XV120" s="33"/>
      <c r="XW120" s="33"/>
      <c r="XX120" s="33"/>
      <c r="XY120" s="33"/>
      <c r="XZ120" s="33"/>
      <c r="YA120" s="33"/>
      <c r="YB120" s="33"/>
      <c r="YC120" s="33"/>
      <c r="YD120" s="33"/>
      <c r="YE120" s="33"/>
      <c r="YF120" s="33"/>
      <c r="YG120" s="33"/>
      <c r="YH120" s="33"/>
      <c r="YI120" s="33"/>
      <c r="YJ120" s="33"/>
      <c r="YK120" s="33"/>
      <c r="YL120" s="33"/>
      <c r="YM120" s="33"/>
      <c r="YN120" s="33"/>
      <c r="YO120" s="33"/>
      <c r="YP120" s="33"/>
      <c r="YQ120" s="33"/>
      <c r="YR120" s="33"/>
      <c r="YS120" s="33"/>
      <c r="YT120" s="33"/>
      <c r="YU120" s="33"/>
      <c r="YV120" s="33"/>
      <c r="YW120" s="33"/>
      <c r="YX120" s="33"/>
      <c r="YY120" s="33"/>
      <c r="YZ120" s="33"/>
      <c r="ZA120" s="33"/>
      <c r="ZB120" s="33"/>
      <c r="ZC120" s="33"/>
      <c r="ZD120" s="33"/>
      <c r="ZE120" s="33"/>
      <c r="ZF120" s="33"/>
      <c r="ZG120" s="33"/>
      <c r="ZH120" s="33"/>
      <c r="ZI120" s="33"/>
      <c r="ZJ120" s="33"/>
      <c r="ZK120" s="33"/>
      <c r="ZL120" s="33"/>
      <c r="ZM120" s="33"/>
      <c r="ZN120" s="33"/>
      <c r="ZO120" s="33"/>
      <c r="ZP120" s="33"/>
      <c r="ZQ120" s="33"/>
      <c r="ZR120" s="33"/>
      <c r="ZS120" s="33"/>
      <c r="ZT120" s="33"/>
      <c r="ZU120" s="33"/>
      <c r="ZV120" s="33"/>
      <c r="ZW120" s="33"/>
      <c r="ZX120" s="33"/>
      <c r="ZY120" s="33"/>
      <c r="ZZ120" s="33"/>
      <c r="AAA120" s="33"/>
      <c r="AAB120" s="33"/>
      <c r="AAC120" s="33"/>
      <c r="AAD120" s="33"/>
      <c r="AAE120" s="33"/>
      <c r="AAF120" s="33"/>
      <c r="AAG120" s="33"/>
      <c r="AAH120" s="33"/>
      <c r="AAI120" s="33"/>
      <c r="AAJ120" s="33"/>
      <c r="AAK120" s="33"/>
      <c r="AAL120" s="33"/>
      <c r="AAM120" s="33"/>
      <c r="AAN120" s="33"/>
      <c r="AAO120" s="33"/>
      <c r="AAP120" s="33"/>
      <c r="AAQ120" s="33"/>
      <c r="AAR120" s="33"/>
      <c r="AAS120" s="33"/>
      <c r="AAT120" s="33"/>
      <c r="AAU120" s="33"/>
      <c r="AAV120" s="33"/>
      <c r="AAW120" s="33"/>
      <c r="AAX120" s="33"/>
      <c r="AAY120" s="33"/>
      <c r="AAZ120" s="33"/>
      <c r="ABA120" s="33"/>
      <c r="ABB120" s="33"/>
      <c r="ABC120" s="33"/>
      <c r="ABD120" s="33"/>
      <c r="ABE120" s="33"/>
      <c r="ABF120" s="33"/>
      <c r="ABG120" s="33"/>
      <c r="ABH120" s="33"/>
      <c r="ABI120" s="33"/>
      <c r="ABJ120" s="33"/>
      <c r="ABK120" s="33"/>
      <c r="ABL120" s="33"/>
      <c r="ABM120" s="33"/>
      <c r="ABN120" s="33"/>
      <c r="ABO120" s="33"/>
      <c r="ABP120" s="33"/>
      <c r="ABQ120" s="33"/>
      <c r="ABR120" s="33"/>
      <c r="ABS120" s="33"/>
      <c r="ABT120" s="33"/>
      <c r="ABU120" s="33"/>
      <c r="ABV120" s="33"/>
      <c r="ABW120" s="33"/>
      <c r="ABX120" s="33"/>
      <c r="ABY120" s="33"/>
      <c r="ABZ120" s="33"/>
      <c r="ACA120" s="33"/>
      <c r="ACB120" s="33"/>
      <c r="ACC120" s="33"/>
      <c r="ACD120" s="33"/>
      <c r="ACE120" s="33"/>
      <c r="ACF120" s="33"/>
      <c r="ACG120" s="33"/>
      <c r="ACH120" s="33"/>
      <c r="ACI120" s="33"/>
      <c r="ACJ120" s="33"/>
      <c r="ACK120" s="33"/>
      <c r="ACL120" s="33"/>
      <c r="ACM120" s="33"/>
      <c r="ACN120" s="33"/>
      <c r="ACO120" s="33"/>
      <c r="ACP120" s="33"/>
      <c r="ACQ120" s="33"/>
      <c r="ACR120" s="33"/>
      <c r="ACS120" s="33"/>
      <c r="ACT120" s="33"/>
      <c r="ACU120" s="33"/>
      <c r="ACV120" s="33"/>
      <c r="ACW120" s="33"/>
      <c r="ACX120" s="33"/>
      <c r="ACY120" s="33"/>
      <c r="ACZ120" s="33"/>
      <c r="ADA120" s="33"/>
      <c r="ADB120" s="33"/>
      <c r="ADC120" s="33"/>
      <c r="ADD120" s="33"/>
      <c r="ADE120" s="33"/>
      <c r="ADF120" s="33"/>
      <c r="ADG120" s="33"/>
      <c r="ADH120" s="33"/>
      <c r="ADI120" s="33"/>
      <c r="ADJ120" s="33"/>
      <c r="ADK120" s="33"/>
      <c r="ADL120" s="33"/>
      <c r="ADM120" s="33"/>
      <c r="ADN120" s="33"/>
      <c r="ADO120" s="33"/>
      <c r="ADP120" s="33"/>
      <c r="ADQ120" s="33"/>
      <c r="ADR120" s="33"/>
      <c r="ADS120" s="33"/>
      <c r="ADT120" s="33"/>
      <c r="ADU120" s="33"/>
      <c r="ADV120" s="33"/>
      <c r="ADW120" s="33"/>
      <c r="ADX120" s="33"/>
      <c r="ADY120" s="33"/>
      <c r="ADZ120" s="33"/>
      <c r="AEA120" s="33"/>
      <c r="AEB120" s="33"/>
      <c r="AEC120" s="33"/>
      <c r="AED120" s="33"/>
      <c r="AEE120" s="33"/>
      <c r="AEF120" s="33"/>
      <c r="AEG120" s="33"/>
      <c r="AEH120" s="33"/>
      <c r="AEI120" s="33"/>
      <c r="AEJ120" s="33"/>
      <c r="AEK120" s="33"/>
      <c r="AEL120" s="33"/>
      <c r="AEM120" s="33"/>
      <c r="AEN120" s="33"/>
      <c r="AEO120" s="33"/>
      <c r="AEP120" s="33"/>
      <c r="AEQ120" s="33"/>
      <c r="AER120" s="33"/>
      <c r="AES120" s="33"/>
      <c r="AET120" s="33"/>
      <c r="AEU120" s="33"/>
      <c r="AEV120" s="33"/>
      <c r="AEW120" s="33"/>
      <c r="AEX120" s="33"/>
      <c r="AEY120" s="33"/>
      <c r="AEZ120" s="33"/>
      <c r="AFA120" s="33"/>
      <c r="AFB120" s="33"/>
      <c r="AFC120" s="33"/>
      <c r="AFD120" s="33"/>
      <c r="AFE120" s="33"/>
      <c r="AFF120" s="33"/>
      <c r="AFG120" s="33"/>
      <c r="AFH120" s="33"/>
      <c r="AFI120" s="33"/>
      <c r="AFJ120" s="33"/>
      <c r="AFK120" s="33"/>
      <c r="AFL120" s="33"/>
      <c r="AFM120" s="33"/>
      <c r="AFN120" s="33"/>
      <c r="AFO120" s="33"/>
      <c r="AFP120" s="33"/>
      <c r="AFQ120" s="33"/>
      <c r="AFR120" s="33"/>
      <c r="AFS120" s="33"/>
      <c r="AFT120" s="33"/>
      <c r="AFU120" s="33"/>
      <c r="AFV120" s="33"/>
      <c r="AFW120" s="33"/>
      <c r="AFX120" s="33"/>
      <c r="AFY120" s="33"/>
      <c r="AFZ120" s="33"/>
      <c r="AGA120" s="33"/>
      <c r="AGB120" s="33"/>
      <c r="AGC120" s="33"/>
      <c r="AGD120" s="33"/>
      <c r="AGE120" s="33"/>
      <c r="AGF120" s="33"/>
      <c r="AGG120" s="33"/>
      <c r="AGH120" s="33"/>
      <c r="AGI120" s="33"/>
      <c r="AGJ120" s="33"/>
      <c r="AGK120" s="33"/>
      <c r="AGL120" s="33"/>
      <c r="AGM120" s="33"/>
      <c r="AGN120" s="33"/>
      <c r="AGO120" s="33"/>
      <c r="AGP120" s="33"/>
      <c r="AGQ120" s="33"/>
      <c r="AGR120" s="33"/>
      <c r="AGS120" s="33"/>
      <c r="AGT120" s="33"/>
      <c r="AGU120" s="33"/>
      <c r="AGV120" s="33"/>
      <c r="AGW120" s="33"/>
      <c r="AGX120" s="33"/>
      <c r="AGY120" s="33"/>
      <c r="AGZ120" s="33"/>
      <c r="AHA120" s="33"/>
      <c r="AHB120" s="33"/>
      <c r="AHC120" s="33"/>
      <c r="AHD120" s="33"/>
      <c r="AHE120" s="33"/>
      <c r="AHF120" s="33"/>
      <c r="AHG120" s="33"/>
      <c r="AHH120" s="33"/>
      <c r="AHI120" s="33"/>
      <c r="AHJ120" s="33"/>
      <c r="AHK120" s="33"/>
      <c r="AHL120" s="33"/>
      <c r="AHM120" s="33"/>
      <c r="AHN120" s="33"/>
      <c r="AHO120" s="33"/>
      <c r="AHP120" s="33"/>
      <c r="AHQ120" s="33"/>
      <c r="AHR120" s="33"/>
      <c r="AHS120" s="33"/>
      <c r="AHT120" s="33"/>
      <c r="AHU120" s="33"/>
      <c r="AHV120" s="33"/>
      <c r="AHW120" s="33"/>
      <c r="AHX120" s="33"/>
      <c r="AHY120" s="33"/>
      <c r="AHZ120" s="33"/>
      <c r="AIA120" s="33"/>
      <c r="AIB120" s="33"/>
      <c r="AIC120" s="33"/>
      <c r="AID120" s="33"/>
      <c r="AIE120" s="33"/>
      <c r="AIF120" s="33"/>
      <c r="AIG120" s="33"/>
      <c r="AIH120" s="33"/>
      <c r="AII120" s="33"/>
      <c r="AIJ120" s="33"/>
      <c r="AIK120" s="33"/>
      <c r="AIL120" s="33"/>
      <c r="AIM120" s="33"/>
      <c r="AIN120" s="33"/>
      <c r="AIO120" s="33"/>
      <c r="AIP120" s="33"/>
      <c r="AIQ120" s="33"/>
      <c r="AIR120" s="33"/>
      <c r="AIS120" s="33"/>
      <c r="AIT120" s="33"/>
      <c r="AIU120" s="33"/>
      <c r="AIV120" s="33"/>
      <c r="AIW120" s="33"/>
      <c r="AIX120" s="33"/>
      <c r="AIY120" s="33"/>
      <c r="AIZ120" s="33"/>
      <c r="AJA120" s="33"/>
      <c r="AJB120" s="33"/>
      <c r="AJC120" s="33"/>
      <c r="AJD120" s="33"/>
      <c r="AJE120" s="33"/>
      <c r="AJF120" s="33"/>
      <c r="AJG120" s="33"/>
      <c r="AJH120" s="33"/>
      <c r="AJI120" s="33"/>
      <c r="AJJ120" s="33"/>
      <c r="AJK120" s="33"/>
      <c r="AJL120" s="33"/>
      <c r="AJM120" s="33"/>
      <c r="AJN120" s="33"/>
      <c r="AJO120" s="33"/>
      <c r="AJP120" s="33"/>
      <c r="AJQ120" s="33"/>
      <c r="AJR120" s="33"/>
      <c r="AJS120" s="33"/>
      <c r="AJT120" s="33"/>
      <c r="AJU120" s="33"/>
      <c r="AJV120" s="33"/>
      <c r="AJW120" s="33"/>
      <c r="AJX120" s="33"/>
      <c r="AJY120" s="33"/>
      <c r="AJZ120" s="33"/>
      <c r="AKA120" s="33"/>
      <c r="AKB120" s="33"/>
      <c r="AKC120" s="33"/>
      <c r="AKD120" s="33"/>
      <c r="AKE120" s="33"/>
      <c r="AKF120" s="33"/>
      <c r="AKG120" s="33"/>
      <c r="AKH120" s="33"/>
      <c r="AKI120" s="33"/>
      <c r="AKJ120" s="33"/>
      <c r="AKK120" s="33"/>
      <c r="AKL120" s="33"/>
      <c r="AKM120" s="33"/>
      <c r="AKN120" s="33"/>
      <c r="AKO120" s="33"/>
      <c r="AKP120" s="33"/>
      <c r="AKQ120" s="33"/>
      <c r="AKR120" s="33"/>
      <c r="AKS120" s="33"/>
      <c r="AKT120" s="33"/>
      <c r="AKU120" s="33"/>
      <c r="AKV120" s="33"/>
      <c r="AKW120" s="33"/>
      <c r="AKX120" s="33"/>
      <c r="AKY120" s="33"/>
      <c r="AKZ120" s="33"/>
      <c r="ALA120" s="33"/>
      <c r="ALB120" s="33"/>
      <c r="ALC120" s="33"/>
      <c r="ALD120" s="33"/>
      <c r="ALE120" s="33"/>
      <c r="ALF120" s="33"/>
      <c r="ALG120" s="33"/>
      <c r="ALH120" s="33"/>
      <c r="ALI120" s="33"/>
      <c r="ALJ120" s="33"/>
      <c r="ALK120" s="33"/>
      <c r="ALL120" s="33"/>
      <c r="ALM120" s="33"/>
      <c r="ALN120" s="33"/>
      <c r="ALO120" s="33"/>
      <c r="ALP120" s="33"/>
      <c r="ALQ120" s="33"/>
      <c r="ALR120" s="33"/>
      <c r="ALS120" s="33"/>
      <c r="ALT120" s="33"/>
      <c r="ALU120" s="33"/>
      <c r="ALV120" s="33"/>
      <c r="ALW120" s="33"/>
      <c r="ALX120" s="33"/>
      <c r="ALY120" s="33"/>
      <c r="ALZ120" s="33"/>
      <c r="AMA120" s="33"/>
      <c r="AMB120" s="33"/>
      <c r="AMC120" s="33"/>
      <c r="AMD120" s="33"/>
      <c r="AME120" s="33"/>
      <c r="AMF120" s="33"/>
      <c r="AMG120" s="33"/>
      <c r="AMH120" s="33"/>
      <c r="AMI120" s="33"/>
      <c r="AMJ120" s="33"/>
      <c r="AMK120" s="33"/>
    </row>
    <row r="121" spans="1:1025" s="31" customFormat="1" ht="17.25" customHeight="1">
      <c r="A121" s="382" t="s">
        <v>128</v>
      </c>
      <c r="B121" s="382"/>
      <c r="C121" s="382"/>
      <c r="D121" s="382"/>
      <c r="E121" s="382" t="s">
        <v>129</v>
      </c>
      <c r="F121" s="382"/>
      <c r="G121" s="57">
        <f>ROUND(G120/30,2)</f>
        <v>183.46</v>
      </c>
      <c r="H121" s="36"/>
      <c r="I121" s="1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  <c r="TT121" s="33"/>
      <c r="TU121" s="33"/>
      <c r="TV121" s="33"/>
      <c r="TW121" s="33"/>
      <c r="TX121" s="33"/>
      <c r="TY121" s="33"/>
      <c r="TZ121" s="33"/>
      <c r="UA121" s="33"/>
      <c r="UB121" s="33"/>
      <c r="UC121" s="33"/>
      <c r="UD121" s="33"/>
      <c r="UE121" s="33"/>
      <c r="UF121" s="33"/>
      <c r="UG121" s="33"/>
      <c r="UH121" s="33"/>
      <c r="UI121" s="33"/>
      <c r="UJ121" s="33"/>
      <c r="UK121" s="33"/>
      <c r="UL121" s="33"/>
      <c r="UM121" s="33"/>
      <c r="UN121" s="33"/>
      <c r="UO121" s="33"/>
      <c r="UP121" s="33"/>
      <c r="UQ121" s="33"/>
      <c r="UR121" s="33"/>
      <c r="US121" s="33"/>
      <c r="UT121" s="33"/>
      <c r="UU121" s="33"/>
      <c r="UV121" s="33"/>
      <c r="UW121" s="33"/>
      <c r="UX121" s="33"/>
      <c r="UY121" s="33"/>
      <c r="UZ121" s="33"/>
      <c r="VA121" s="33"/>
      <c r="VB121" s="33"/>
      <c r="VC121" s="33"/>
      <c r="VD121" s="33"/>
      <c r="VE121" s="33"/>
      <c r="VF121" s="33"/>
      <c r="VG121" s="33"/>
      <c r="VH121" s="33"/>
      <c r="VI121" s="33"/>
      <c r="VJ121" s="33"/>
      <c r="VK121" s="33"/>
      <c r="VL121" s="33"/>
      <c r="VM121" s="33"/>
      <c r="VN121" s="33"/>
      <c r="VO121" s="33"/>
      <c r="VP121" s="33"/>
      <c r="VQ121" s="33"/>
      <c r="VR121" s="33"/>
      <c r="VS121" s="33"/>
      <c r="VT121" s="33"/>
      <c r="VU121" s="33"/>
      <c r="VV121" s="33"/>
      <c r="VW121" s="33"/>
      <c r="VX121" s="33"/>
      <c r="VY121" s="33"/>
      <c r="VZ121" s="33"/>
      <c r="WA121" s="33"/>
      <c r="WB121" s="33"/>
      <c r="WC121" s="33"/>
      <c r="WD121" s="33"/>
      <c r="WE121" s="33"/>
      <c r="WF121" s="33"/>
      <c r="WG121" s="33"/>
      <c r="WH121" s="33"/>
      <c r="WI121" s="33"/>
      <c r="WJ121" s="33"/>
      <c r="WK121" s="33"/>
      <c r="WL121" s="33"/>
      <c r="WM121" s="33"/>
      <c r="WN121" s="33"/>
      <c r="WO121" s="33"/>
      <c r="WP121" s="33"/>
      <c r="WQ121" s="33"/>
      <c r="WR121" s="33"/>
      <c r="WS121" s="33"/>
      <c r="WT121" s="33"/>
      <c r="WU121" s="33"/>
      <c r="WV121" s="33"/>
      <c r="WW121" s="33"/>
      <c r="WX121" s="33"/>
      <c r="WY121" s="33"/>
      <c r="WZ121" s="33"/>
      <c r="XA121" s="33"/>
      <c r="XB121" s="33"/>
      <c r="XC121" s="33"/>
      <c r="XD121" s="33"/>
      <c r="XE121" s="33"/>
      <c r="XF121" s="33"/>
      <c r="XG121" s="33"/>
      <c r="XH121" s="33"/>
      <c r="XI121" s="33"/>
      <c r="XJ121" s="33"/>
      <c r="XK121" s="33"/>
      <c r="XL121" s="33"/>
      <c r="XM121" s="33"/>
      <c r="XN121" s="33"/>
      <c r="XO121" s="33"/>
      <c r="XP121" s="33"/>
      <c r="XQ121" s="33"/>
      <c r="XR121" s="33"/>
      <c r="XS121" s="33"/>
      <c r="XT121" s="33"/>
      <c r="XU121" s="33"/>
      <c r="XV121" s="33"/>
      <c r="XW121" s="33"/>
      <c r="XX121" s="33"/>
      <c r="XY121" s="33"/>
      <c r="XZ121" s="33"/>
      <c r="YA121" s="33"/>
      <c r="YB121" s="33"/>
      <c r="YC121" s="33"/>
      <c r="YD121" s="33"/>
      <c r="YE121" s="33"/>
      <c r="YF121" s="33"/>
      <c r="YG121" s="33"/>
      <c r="YH121" s="33"/>
      <c r="YI121" s="33"/>
      <c r="YJ121" s="33"/>
      <c r="YK121" s="33"/>
      <c r="YL121" s="33"/>
      <c r="YM121" s="33"/>
      <c r="YN121" s="33"/>
      <c r="YO121" s="33"/>
      <c r="YP121" s="33"/>
      <c r="YQ121" s="33"/>
      <c r="YR121" s="33"/>
      <c r="YS121" s="33"/>
      <c r="YT121" s="33"/>
      <c r="YU121" s="33"/>
      <c r="YV121" s="33"/>
      <c r="YW121" s="33"/>
      <c r="YX121" s="33"/>
      <c r="YY121" s="33"/>
      <c r="YZ121" s="33"/>
      <c r="ZA121" s="33"/>
      <c r="ZB121" s="33"/>
      <c r="ZC121" s="33"/>
      <c r="ZD121" s="33"/>
      <c r="ZE121" s="33"/>
      <c r="ZF121" s="33"/>
      <c r="ZG121" s="33"/>
      <c r="ZH121" s="33"/>
      <c r="ZI121" s="33"/>
      <c r="ZJ121" s="33"/>
      <c r="ZK121" s="33"/>
      <c r="ZL121" s="33"/>
      <c r="ZM121" s="33"/>
      <c r="ZN121" s="33"/>
      <c r="ZO121" s="33"/>
      <c r="ZP121" s="33"/>
      <c r="ZQ121" s="33"/>
      <c r="ZR121" s="33"/>
      <c r="ZS121" s="33"/>
      <c r="ZT121" s="33"/>
      <c r="ZU121" s="33"/>
      <c r="ZV121" s="33"/>
      <c r="ZW121" s="33"/>
      <c r="ZX121" s="33"/>
      <c r="ZY121" s="33"/>
      <c r="ZZ121" s="33"/>
      <c r="AAA121" s="33"/>
      <c r="AAB121" s="33"/>
      <c r="AAC121" s="33"/>
      <c r="AAD121" s="33"/>
      <c r="AAE121" s="33"/>
      <c r="AAF121" s="33"/>
      <c r="AAG121" s="33"/>
      <c r="AAH121" s="33"/>
      <c r="AAI121" s="33"/>
      <c r="AAJ121" s="33"/>
      <c r="AAK121" s="33"/>
      <c r="AAL121" s="33"/>
      <c r="AAM121" s="33"/>
      <c r="AAN121" s="33"/>
      <c r="AAO121" s="33"/>
      <c r="AAP121" s="33"/>
      <c r="AAQ121" s="33"/>
      <c r="AAR121" s="33"/>
      <c r="AAS121" s="33"/>
      <c r="AAT121" s="33"/>
      <c r="AAU121" s="33"/>
      <c r="AAV121" s="33"/>
      <c r="AAW121" s="33"/>
      <c r="AAX121" s="33"/>
      <c r="AAY121" s="33"/>
      <c r="AAZ121" s="33"/>
      <c r="ABA121" s="33"/>
      <c r="ABB121" s="33"/>
      <c r="ABC121" s="33"/>
      <c r="ABD121" s="33"/>
      <c r="ABE121" s="33"/>
      <c r="ABF121" s="33"/>
      <c r="ABG121" s="33"/>
      <c r="ABH121" s="33"/>
      <c r="ABI121" s="33"/>
      <c r="ABJ121" s="33"/>
      <c r="ABK121" s="33"/>
      <c r="ABL121" s="33"/>
      <c r="ABM121" s="33"/>
      <c r="ABN121" s="33"/>
      <c r="ABO121" s="33"/>
      <c r="ABP121" s="33"/>
      <c r="ABQ121" s="33"/>
      <c r="ABR121" s="33"/>
      <c r="ABS121" s="33"/>
      <c r="ABT121" s="33"/>
      <c r="ABU121" s="33"/>
      <c r="ABV121" s="33"/>
      <c r="ABW121" s="33"/>
      <c r="ABX121" s="33"/>
      <c r="ABY121" s="33"/>
      <c r="ABZ121" s="33"/>
      <c r="ACA121" s="33"/>
      <c r="ACB121" s="33"/>
      <c r="ACC121" s="33"/>
      <c r="ACD121" s="33"/>
      <c r="ACE121" s="33"/>
      <c r="ACF121" s="33"/>
      <c r="ACG121" s="33"/>
      <c r="ACH121" s="33"/>
      <c r="ACI121" s="33"/>
      <c r="ACJ121" s="33"/>
      <c r="ACK121" s="33"/>
      <c r="ACL121" s="33"/>
      <c r="ACM121" s="33"/>
      <c r="ACN121" s="33"/>
      <c r="ACO121" s="33"/>
      <c r="ACP121" s="33"/>
      <c r="ACQ121" s="33"/>
      <c r="ACR121" s="33"/>
      <c r="ACS121" s="33"/>
      <c r="ACT121" s="33"/>
      <c r="ACU121" s="33"/>
      <c r="ACV121" s="33"/>
      <c r="ACW121" s="33"/>
      <c r="ACX121" s="33"/>
      <c r="ACY121" s="33"/>
      <c r="ACZ121" s="33"/>
      <c r="ADA121" s="33"/>
      <c r="ADB121" s="33"/>
      <c r="ADC121" s="33"/>
      <c r="ADD121" s="33"/>
      <c r="ADE121" s="33"/>
      <c r="ADF121" s="33"/>
      <c r="ADG121" s="33"/>
      <c r="ADH121" s="33"/>
      <c r="ADI121" s="33"/>
      <c r="ADJ121" s="33"/>
      <c r="ADK121" s="33"/>
      <c r="ADL121" s="33"/>
      <c r="ADM121" s="33"/>
      <c r="ADN121" s="33"/>
      <c r="ADO121" s="33"/>
      <c r="ADP121" s="33"/>
      <c r="ADQ121" s="33"/>
      <c r="ADR121" s="33"/>
      <c r="ADS121" s="33"/>
      <c r="ADT121" s="33"/>
      <c r="ADU121" s="33"/>
      <c r="ADV121" s="33"/>
      <c r="ADW121" s="33"/>
      <c r="ADX121" s="33"/>
      <c r="ADY121" s="33"/>
      <c r="ADZ121" s="33"/>
      <c r="AEA121" s="33"/>
      <c r="AEB121" s="33"/>
      <c r="AEC121" s="33"/>
      <c r="AED121" s="33"/>
      <c r="AEE121" s="33"/>
      <c r="AEF121" s="33"/>
      <c r="AEG121" s="33"/>
      <c r="AEH121" s="33"/>
      <c r="AEI121" s="33"/>
      <c r="AEJ121" s="33"/>
      <c r="AEK121" s="33"/>
      <c r="AEL121" s="33"/>
      <c r="AEM121" s="33"/>
      <c r="AEN121" s="33"/>
      <c r="AEO121" s="33"/>
      <c r="AEP121" s="33"/>
      <c r="AEQ121" s="33"/>
      <c r="AER121" s="33"/>
      <c r="AES121" s="33"/>
      <c r="AET121" s="33"/>
      <c r="AEU121" s="33"/>
      <c r="AEV121" s="33"/>
      <c r="AEW121" s="33"/>
      <c r="AEX121" s="33"/>
      <c r="AEY121" s="33"/>
      <c r="AEZ121" s="33"/>
      <c r="AFA121" s="33"/>
      <c r="AFB121" s="33"/>
      <c r="AFC121" s="33"/>
      <c r="AFD121" s="33"/>
      <c r="AFE121" s="33"/>
      <c r="AFF121" s="33"/>
      <c r="AFG121" s="33"/>
      <c r="AFH121" s="33"/>
      <c r="AFI121" s="33"/>
      <c r="AFJ121" s="33"/>
      <c r="AFK121" s="33"/>
      <c r="AFL121" s="33"/>
      <c r="AFM121" s="33"/>
      <c r="AFN121" s="33"/>
      <c r="AFO121" s="33"/>
      <c r="AFP121" s="33"/>
      <c r="AFQ121" s="33"/>
      <c r="AFR121" s="33"/>
      <c r="AFS121" s="33"/>
      <c r="AFT121" s="33"/>
      <c r="AFU121" s="33"/>
      <c r="AFV121" s="33"/>
      <c r="AFW121" s="33"/>
      <c r="AFX121" s="33"/>
      <c r="AFY121" s="33"/>
      <c r="AFZ121" s="33"/>
      <c r="AGA121" s="33"/>
      <c r="AGB121" s="33"/>
      <c r="AGC121" s="33"/>
      <c r="AGD121" s="33"/>
      <c r="AGE121" s="33"/>
      <c r="AGF121" s="33"/>
      <c r="AGG121" s="33"/>
      <c r="AGH121" s="33"/>
      <c r="AGI121" s="33"/>
      <c r="AGJ121" s="33"/>
      <c r="AGK121" s="33"/>
      <c r="AGL121" s="33"/>
      <c r="AGM121" s="33"/>
      <c r="AGN121" s="33"/>
      <c r="AGO121" s="33"/>
      <c r="AGP121" s="33"/>
      <c r="AGQ121" s="33"/>
      <c r="AGR121" s="33"/>
      <c r="AGS121" s="33"/>
      <c r="AGT121" s="33"/>
      <c r="AGU121" s="33"/>
      <c r="AGV121" s="33"/>
      <c r="AGW121" s="33"/>
      <c r="AGX121" s="33"/>
      <c r="AGY121" s="33"/>
      <c r="AGZ121" s="33"/>
      <c r="AHA121" s="33"/>
      <c r="AHB121" s="33"/>
      <c r="AHC121" s="33"/>
      <c r="AHD121" s="33"/>
      <c r="AHE121" s="33"/>
      <c r="AHF121" s="33"/>
      <c r="AHG121" s="33"/>
      <c r="AHH121" s="33"/>
      <c r="AHI121" s="33"/>
      <c r="AHJ121" s="33"/>
      <c r="AHK121" s="33"/>
      <c r="AHL121" s="33"/>
      <c r="AHM121" s="33"/>
      <c r="AHN121" s="33"/>
      <c r="AHO121" s="33"/>
      <c r="AHP121" s="33"/>
      <c r="AHQ121" s="33"/>
      <c r="AHR121" s="33"/>
      <c r="AHS121" s="33"/>
      <c r="AHT121" s="33"/>
      <c r="AHU121" s="33"/>
      <c r="AHV121" s="33"/>
      <c r="AHW121" s="33"/>
      <c r="AHX121" s="33"/>
      <c r="AHY121" s="33"/>
      <c r="AHZ121" s="33"/>
      <c r="AIA121" s="33"/>
      <c r="AIB121" s="33"/>
      <c r="AIC121" s="33"/>
      <c r="AID121" s="33"/>
      <c r="AIE121" s="33"/>
      <c r="AIF121" s="33"/>
      <c r="AIG121" s="33"/>
      <c r="AIH121" s="33"/>
      <c r="AII121" s="33"/>
      <c r="AIJ121" s="33"/>
      <c r="AIK121" s="33"/>
      <c r="AIL121" s="33"/>
      <c r="AIM121" s="33"/>
      <c r="AIN121" s="33"/>
      <c r="AIO121" s="33"/>
      <c r="AIP121" s="33"/>
      <c r="AIQ121" s="33"/>
      <c r="AIR121" s="33"/>
      <c r="AIS121" s="33"/>
      <c r="AIT121" s="33"/>
      <c r="AIU121" s="33"/>
      <c r="AIV121" s="33"/>
      <c r="AIW121" s="33"/>
      <c r="AIX121" s="33"/>
      <c r="AIY121" s="33"/>
      <c r="AIZ121" s="33"/>
      <c r="AJA121" s="33"/>
      <c r="AJB121" s="33"/>
      <c r="AJC121" s="33"/>
      <c r="AJD121" s="33"/>
      <c r="AJE121" s="33"/>
      <c r="AJF121" s="33"/>
      <c r="AJG121" s="33"/>
      <c r="AJH121" s="33"/>
      <c r="AJI121" s="33"/>
      <c r="AJJ121" s="33"/>
      <c r="AJK121" s="33"/>
      <c r="AJL121" s="33"/>
      <c r="AJM121" s="33"/>
      <c r="AJN121" s="33"/>
      <c r="AJO121" s="33"/>
      <c r="AJP121" s="33"/>
      <c r="AJQ121" s="33"/>
      <c r="AJR121" s="33"/>
      <c r="AJS121" s="33"/>
      <c r="AJT121" s="33"/>
      <c r="AJU121" s="33"/>
      <c r="AJV121" s="33"/>
      <c r="AJW121" s="33"/>
      <c r="AJX121" s="33"/>
      <c r="AJY121" s="33"/>
      <c r="AJZ121" s="33"/>
      <c r="AKA121" s="33"/>
      <c r="AKB121" s="33"/>
      <c r="AKC121" s="33"/>
      <c r="AKD121" s="33"/>
      <c r="AKE121" s="33"/>
      <c r="AKF121" s="33"/>
      <c r="AKG121" s="33"/>
      <c r="AKH121" s="33"/>
      <c r="AKI121" s="33"/>
      <c r="AKJ121" s="33"/>
      <c r="AKK121" s="33"/>
      <c r="AKL121" s="33"/>
      <c r="AKM121" s="33"/>
      <c r="AKN121" s="33"/>
      <c r="AKO121" s="33"/>
      <c r="AKP121" s="33"/>
      <c r="AKQ121" s="33"/>
      <c r="AKR121" s="33"/>
      <c r="AKS121" s="33"/>
      <c r="AKT121" s="33"/>
      <c r="AKU121" s="33"/>
      <c r="AKV121" s="33"/>
      <c r="AKW121" s="33"/>
      <c r="AKX121" s="33"/>
      <c r="AKY121" s="33"/>
      <c r="AKZ121" s="33"/>
      <c r="ALA121" s="33"/>
      <c r="ALB121" s="33"/>
      <c r="ALC121" s="33"/>
      <c r="ALD121" s="33"/>
      <c r="ALE121" s="33"/>
      <c r="ALF121" s="33"/>
      <c r="ALG121" s="33"/>
      <c r="ALH121" s="33"/>
      <c r="ALI121" s="33"/>
      <c r="ALJ121" s="33"/>
      <c r="ALK121" s="33"/>
      <c r="ALL121" s="33"/>
      <c r="ALM121" s="33"/>
      <c r="ALN121" s="33"/>
      <c r="ALO121" s="33"/>
      <c r="ALP121" s="33"/>
      <c r="ALQ121" s="33"/>
      <c r="ALR121" s="33"/>
      <c r="ALS121" s="33"/>
      <c r="ALT121" s="33"/>
      <c r="ALU121" s="33"/>
      <c r="ALV121" s="33"/>
      <c r="ALW121" s="33"/>
      <c r="ALX121" s="33"/>
      <c r="ALY121" s="33"/>
      <c r="ALZ121" s="33"/>
      <c r="AMA121" s="33"/>
      <c r="AMB121" s="33"/>
      <c r="AMC121" s="33"/>
      <c r="AMD121" s="33"/>
      <c r="AME121" s="33"/>
      <c r="AMF121" s="33"/>
      <c r="AMG121" s="33"/>
      <c r="AMH121" s="33"/>
      <c r="AMI121" s="33"/>
      <c r="AMJ121" s="33"/>
      <c r="AMK121" s="33"/>
    </row>
    <row r="122" spans="1:1025" s="31" customFormat="1" ht="17.25" customHeight="1">
      <c r="A122" s="229"/>
      <c r="B122" s="229"/>
      <c r="C122" s="229"/>
      <c r="D122" s="229"/>
      <c r="E122" s="229"/>
      <c r="F122" s="229"/>
      <c r="G122" s="229"/>
      <c r="H122" s="36"/>
      <c r="I122" s="1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  <c r="TS122" s="33"/>
      <c r="TT122" s="33"/>
      <c r="TU122" s="33"/>
      <c r="TV122" s="33"/>
      <c r="TW122" s="33"/>
      <c r="TX122" s="33"/>
      <c r="TY122" s="33"/>
      <c r="TZ122" s="33"/>
      <c r="UA122" s="33"/>
      <c r="UB122" s="33"/>
      <c r="UC122" s="33"/>
      <c r="UD122" s="33"/>
      <c r="UE122" s="33"/>
      <c r="UF122" s="33"/>
      <c r="UG122" s="33"/>
      <c r="UH122" s="33"/>
      <c r="UI122" s="33"/>
      <c r="UJ122" s="33"/>
      <c r="UK122" s="33"/>
      <c r="UL122" s="33"/>
      <c r="UM122" s="33"/>
      <c r="UN122" s="33"/>
      <c r="UO122" s="33"/>
      <c r="UP122" s="33"/>
      <c r="UQ122" s="33"/>
      <c r="UR122" s="33"/>
      <c r="US122" s="33"/>
      <c r="UT122" s="33"/>
      <c r="UU122" s="33"/>
      <c r="UV122" s="33"/>
      <c r="UW122" s="33"/>
      <c r="UX122" s="33"/>
      <c r="UY122" s="33"/>
      <c r="UZ122" s="33"/>
      <c r="VA122" s="33"/>
      <c r="VB122" s="33"/>
      <c r="VC122" s="33"/>
      <c r="VD122" s="33"/>
      <c r="VE122" s="33"/>
      <c r="VF122" s="33"/>
      <c r="VG122" s="33"/>
      <c r="VH122" s="33"/>
      <c r="VI122" s="33"/>
      <c r="VJ122" s="33"/>
      <c r="VK122" s="33"/>
      <c r="VL122" s="33"/>
      <c r="VM122" s="33"/>
      <c r="VN122" s="33"/>
      <c r="VO122" s="33"/>
      <c r="VP122" s="33"/>
      <c r="VQ122" s="33"/>
      <c r="VR122" s="33"/>
      <c r="VS122" s="33"/>
      <c r="VT122" s="33"/>
      <c r="VU122" s="33"/>
      <c r="VV122" s="33"/>
      <c r="VW122" s="33"/>
      <c r="VX122" s="33"/>
      <c r="VY122" s="33"/>
      <c r="VZ122" s="33"/>
      <c r="WA122" s="33"/>
      <c r="WB122" s="33"/>
      <c r="WC122" s="33"/>
      <c r="WD122" s="33"/>
      <c r="WE122" s="33"/>
      <c r="WF122" s="33"/>
      <c r="WG122" s="33"/>
      <c r="WH122" s="33"/>
      <c r="WI122" s="33"/>
      <c r="WJ122" s="33"/>
      <c r="WK122" s="33"/>
      <c r="WL122" s="33"/>
      <c r="WM122" s="33"/>
      <c r="WN122" s="33"/>
      <c r="WO122" s="33"/>
      <c r="WP122" s="33"/>
      <c r="WQ122" s="33"/>
      <c r="WR122" s="33"/>
      <c r="WS122" s="33"/>
      <c r="WT122" s="33"/>
      <c r="WU122" s="33"/>
      <c r="WV122" s="33"/>
      <c r="WW122" s="33"/>
      <c r="WX122" s="33"/>
      <c r="WY122" s="33"/>
      <c r="WZ122" s="33"/>
      <c r="XA122" s="33"/>
      <c r="XB122" s="33"/>
      <c r="XC122" s="33"/>
      <c r="XD122" s="33"/>
      <c r="XE122" s="33"/>
      <c r="XF122" s="33"/>
      <c r="XG122" s="33"/>
      <c r="XH122" s="33"/>
      <c r="XI122" s="33"/>
      <c r="XJ122" s="33"/>
      <c r="XK122" s="33"/>
      <c r="XL122" s="33"/>
      <c r="XM122" s="33"/>
      <c r="XN122" s="33"/>
      <c r="XO122" s="33"/>
      <c r="XP122" s="33"/>
      <c r="XQ122" s="33"/>
      <c r="XR122" s="33"/>
      <c r="XS122" s="33"/>
      <c r="XT122" s="33"/>
      <c r="XU122" s="33"/>
      <c r="XV122" s="33"/>
      <c r="XW122" s="33"/>
      <c r="XX122" s="33"/>
      <c r="XY122" s="33"/>
      <c r="XZ122" s="33"/>
      <c r="YA122" s="33"/>
      <c r="YB122" s="33"/>
      <c r="YC122" s="33"/>
      <c r="YD122" s="33"/>
      <c r="YE122" s="33"/>
      <c r="YF122" s="33"/>
      <c r="YG122" s="33"/>
      <c r="YH122" s="33"/>
      <c r="YI122" s="33"/>
      <c r="YJ122" s="33"/>
      <c r="YK122" s="33"/>
      <c r="YL122" s="33"/>
      <c r="YM122" s="33"/>
      <c r="YN122" s="33"/>
      <c r="YO122" s="33"/>
      <c r="YP122" s="33"/>
      <c r="YQ122" s="33"/>
      <c r="YR122" s="33"/>
      <c r="YS122" s="33"/>
      <c r="YT122" s="33"/>
      <c r="YU122" s="33"/>
      <c r="YV122" s="33"/>
      <c r="YW122" s="33"/>
      <c r="YX122" s="33"/>
      <c r="YY122" s="33"/>
      <c r="YZ122" s="33"/>
      <c r="ZA122" s="33"/>
      <c r="ZB122" s="33"/>
      <c r="ZC122" s="33"/>
      <c r="ZD122" s="33"/>
      <c r="ZE122" s="33"/>
      <c r="ZF122" s="33"/>
      <c r="ZG122" s="33"/>
      <c r="ZH122" s="33"/>
      <c r="ZI122" s="33"/>
      <c r="ZJ122" s="33"/>
      <c r="ZK122" s="33"/>
      <c r="ZL122" s="33"/>
      <c r="ZM122" s="33"/>
      <c r="ZN122" s="33"/>
      <c r="ZO122" s="33"/>
      <c r="ZP122" s="33"/>
      <c r="ZQ122" s="33"/>
      <c r="ZR122" s="33"/>
      <c r="ZS122" s="33"/>
      <c r="ZT122" s="33"/>
      <c r="ZU122" s="33"/>
      <c r="ZV122" s="33"/>
      <c r="ZW122" s="33"/>
      <c r="ZX122" s="33"/>
      <c r="ZY122" s="33"/>
      <c r="ZZ122" s="33"/>
      <c r="AAA122" s="33"/>
      <c r="AAB122" s="33"/>
      <c r="AAC122" s="33"/>
      <c r="AAD122" s="33"/>
      <c r="AAE122" s="33"/>
      <c r="AAF122" s="33"/>
      <c r="AAG122" s="33"/>
      <c r="AAH122" s="33"/>
      <c r="AAI122" s="33"/>
      <c r="AAJ122" s="33"/>
      <c r="AAK122" s="33"/>
      <c r="AAL122" s="33"/>
      <c r="AAM122" s="33"/>
      <c r="AAN122" s="33"/>
      <c r="AAO122" s="33"/>
      <c r="AAP122" s="33"/>
      <c r="AAQ122" s="33"/>
      <c r="AAR122" s="33"/>
      <c r="AAS122" s="33"/>
      <c r="AAT122" s="33"/>
      <c r="AAU122" s="33"/>
      <c r="AAV122" s="33"/>
      <c r="AAW122" s="33"/>
      <c r="AAX122" s="33"/>
      <c r="AAY122" s="33"/>
      <c r="AAZ122" s="33"/>
      <c r="ABA122" s="33"/>
      <c r="ABB122" s="33"/>
      <c r="ABC122" s="33"/>
      <c r="ABD122" s="33"/>
      <c r="ABE122" s="33"/>
      <c r="ABF122" s="33"/>
      <c r="ABG122" s="33"/>
      <c r="ABH122" s="33"/>
      <c r="ABI122" s="33"/>
      <c r="ABJ122" s="33"/>
      <c r="ABK122" s="33"/>
      <c r="ABL122" s="33"/>
      <c r="ABM122" s="33"/>
      <c r="ABN122" s="33"/>
      <c r="ABO122" s="33"/>
      <c r="ABP122" s="33"/>
      <c r="ABQ122" s="33"/>
      <c r="ABR122" s="33"/>
      <c r="ABS122" s="33"/>
      <c r="ABT122" s="33"/>
      <c r="ABU122" s="33"/>
      <c r="ABV122" s="33"/>
      <c r="ABW122" s="33"/>
      <c r="ABX122" s="33"/>
      <c r="ABY122" s="33"/>
      <c r="ABZ122" s="33"/>
      <c r="ACA122" s="33"/>
      <c r="ACB122" s="33"/>
      <c r="ACC122" s="33"/>
      <c r="ACD122" s="33"/>
      <c r="ACE122" s="33"/>
      <c r="ACF122" s="33"/>
      <c r="ACG122" s="33"/>
      <c r="ACH122" s="33"/>
      <c r="ACI122" s="33"/>
      <c r="ACJ122" s="33"/>
      <c r="ACK122" s="33"/>
      <c r="ACL122" s="33"/>
      <c r="ACM122" s="33"/>
      <c r="ACN122" s="33"/>
      <c r="ACO122" s="33"/>
      <c r="ACP122" s="33"/>
      <c r="ACQ122" s="33"/>
      <c r="ACR122" s="33"/>
      <c r="ACS122" s="33"/>
      <c r="ACT122" s="33"/>
      <c r="ACU122" s="33"/>
      <c r="ACV122" s="33"/>
      <c r="ACW122" s="33"/>
      <c r="ACX122" s="33"/>
      <c r="ACY122" s="33"/>
      <c r="ACZ122" s="33"/>
      <c r="ADA122" s="33"/>
      <c r="ADB122" s="33"/>
      <c r="ADC122" s="33"/>
      <c r="ADD122" s="33"/>
      <c r="ADE122" s="33"/>
      <c r="ADF122" s="33"/>
      <c r="ADG122" s="33"/>
      <c r="ADH122" s="33"/>
      <c r="ADI122" s="33"/>
      <c r="ADJ122" s="33"/>
      <c r="ADK122" s="33"/>
      <c r="ADL122" s="33"/>
      <c r="ADM122" s="33"/>
      <c r="ADN122" s="33"/>
      <c r="ADO122" s="33"/>
      <c r="ADP122" s="33"/>
      <c r="ADQ122" s="33"/>
      <c r="ADR122" s="33"/>
      <c r="ADS122" s="33"/>
      <c r="ADT122" s="33"/>
      <c r="ADU122" s="33"/>
      <c r="ADV122" s="33"/>
      <c r="ADW122" s="33"/>
      <c r="ADX122" s="33"/>
      <c r="ADY122" s="33"/>
      <c r="ADZ122" s="33"/>
      <c r="AEA122" s="33"/>
      <c r="AEB122" s="33"/>
      <c r="AEC122" s="33"/>
      <c r="AED122" s="33"/>
      <c r="AEE122" s="33"/>
      <c r="AEF122" s="33"/>
      <c r="AEG122" s="33"/>
      <c r="AEH122" s="33"/>
      <c r="AEI122" s="33"/>
      <c r="AEJ122" s="33"/>
      <c r="AEK122" s="33"/>
      <c r="AEL122" s="33"/>
      <c r="AEM122" s="33"/>
      <c r="AEN122" s="33"/>
      <c r="AEO122" s="33"/>
      <c r="AEP122" s="33"/>
      <c r="AEQ122" s="33"/>
      <c r="AER122" s="33"/>
      <c r="AES122" s="33"/>
      <c r="AET122" s="33"/>
      <c r="AEU122" s="33"/>
      <c r="AEV122" s="33"/>
      <c r="AEW122" s="33"/>
      <c r="AEX122" s="33"/>
      <c r="AEY122" s="33"/>
      <c r="AEZ122" s="33"/>
      <c r="AFA122" s="33"/>
      <c r="AFB122" s="33"/>
      <c r="AFC122" s="33"/>
      <c r="AFD122" s="33"/>
      <c r="AFE122" s="33"/>
      <c r="AFF122" s="33"/>
      <c r="AFG122" s="33"/>
      <c r="AFH122" s="33"/>
      <c r="AFI122" s="33"/>
      <c r="AFJ122" s="33"/>
      <c r="AFK122" s="33"/>
      <c r="AFL122" s="33"/>
      <c r="AFM122" s="33"/>
      <c r="AFN122" s="33"/>
      <c r="AFO122" s="33"/>
      <c r="AFP122" s="33"/>
      <c r="AFQ122" s="33"/>
      <c r="AFR122" s="33"/>
      <c r="AFS122" s="33"/>
      <c r="AFT122" s="33"/>
      <c r="AFU122" s="33"/>
      <c r="AFV122" s="33"/>
      <c r="AFW122" s="33"/>
      <c r="AFX122" s="33"/>
      <c r="AFY122" s="33"/>
      <c r="AFZ122" s="33"/>
      <c r="AGA122" s="33"/>
      <c r="AGB122" s="33"/>
      <c r="AGC122" s="33"/>
      <c r="AGD122" s="33"/>
      <c r="AGE122" s="33"/>
      <c r="AGF122" s="33"/>
      <c r="AGG122" s="33"/>
      <c r="AGH122" s="33"/>
      <c r="AGI122" s="33"/>
      <c r="AGJ122" s="33"/>
      <c r="AGK122" s="33"/>
      <c r="AGL122" s="33"/>
      <c r="AGM122" s="33"/>
      <c r="AGN122" s="33"/>
      <c r="AGO122" s="33"/>
      <c r="AGP122" s="33"/>
      <c r="AGQ122" s="33"/>
      <c r="AGR122" s="33"/>
      <c r="AGS122" s="33"/>
      <c r="AGT122" s="33"/>
      <c r="AGU122" s="33"/>
      <c r="AGV122" s="33"/>
      <c r="AGW122" s="33"/>
      <c r="AGX122" s="33"/>
      <c r="AGY122" s="33"/>
      <c r="AGZ122" s="33"/>
      <c r="AHA122" s="33"/>
      <c r="AHB122" s="33"/>
      <c r="AHC122" s="33"/>
      <c r="AHD122" s="33"/>
      <c r="AHE122" s="33"/>
      <c r="AHF122" s="33"/>
      <c r="AHG122" s="33"/>
      <c r="AHH122" s="33"/>
      <c r="AHI122" s="33"/>
      <c r="AHJ122" s="33"/>
      <c r="AHK122" s="33"/>
      <c r="AHL122" s="33"/>
      <c r="AHM122" s="33"/>
      <c r="AHN122" s="33"/>
      <c r="AHO122" s="33"/>
      <c r="AHP122" s="33"/>
      <c r="AHQ122" s="33"/>
      <c r="AHR122" s="33"/>
      <c r="AHS122" s="33"/>
      <c r="AHT122" s="33"/>
      <c r="AHU122" s="33"/>
      <c r="AHV122" s="33"/>
      <c r="AHW122" s="33"/>
      <c r="AHX122" s="33"/>
      <c r="AHY122" s="33"/>
      <c r="AHZ122" s="33"/>
      <c r="AIA122" s="33"/>
      <c r="AIB122" s="33"/>
      <c r="AIC122" s="33"/>
      <c r="AID122" s="33"/>
      <c r="AIE122" s="33"/>
      <c r="AIF122" s="33"/>
      <c r="AIG122" s="33"/>
      <c r="AIH122" s="33"/>
      <c r="AII122" s="33"/>
      <c r="AIJ122" s="33"/>
      <c r="AIK122" s="33"/>
      <c r="AIL122" s="33"/>
      <c r="AIM122" s="33"/>
      <c r="AIN122" s="33"/>
      <c r="AIO122" s="33"/>
      <c r="AIP122" s="33"/>
      <c r="AIQ122" s="33"/>
      <c r="AIR122" s="33"/>
      <c r="AIS122" s="33"/>
      <c r="AIT122" s="33"/>
      <c r="AIU122" s="33"/>
      <c r="AIV122" s="33"/>
      <c r="AIW122" s="33"/>
      <c r="AIX122" s="33"/>
      <c r="AIY122" s="33"/>
      <c r="AIZ122" s="33"/>
      <c r="AJA122" s="33"/>
      <c r="AJB122" s="33"/>
      <c r="AJC122" s="33"/>
      <c r="AJD122" s="33"/>
      <c r="AJE122" s="33"/>
      <c r="AJF122" s="33"/>
      <c r="AJG122" s="33"/>
      <c r="AJH122" s="33"/>
      <c r="AJI122" s="33"/>
      <c r="AJJ122" s="33"/>
      <c r="AJK122" s="33"/>
      <c r="AJL122" s="33"/>
      <c r="AJM122" s="33"/>
      <c r="AJN122" s="33"/>
      <c r="AJO122" s="33"/>
      <c r="AJP122" s="33"/>
      <c r="AJQ122" s="33"/>
      <c r="AJR122" s="33"/>
      <c r="AJS122" s="33"/>
      <c r="AJT122" s="33"/>
      <c r="AJU122" s="33"/>
      <c r="AJV122" s="33"/>
      <c r="AJW122" s="33"/>
      <c r="AJX122" s="33"/>
      <c r="AJY122" s="33"/>
      <c r="AJZ122" s="33"/>
      <c r="AKA122" s="33"/>
      <c r="AKB122" s="33"/>
      <c r="AKC122" s="33"/>
      <c r="AKD122" s="33"/>
      <c r="AKE122" s="33"/>
      <c r="AKF122" s="33"/>
      <c r="AKG122" s="33"/>
      <c r="AKH122" s="33"/>
      <c r="AKI122" s="33"/>
      <c r="AKJ122" s="33"/>
      <c r="AKK122" s="33"/>
      <c r="AKL122" s="33"/>
      <c r="AKM122" s="33"/>
      <c r="AKN122" s="33"/>
      <c r="AKO122" s="33"/>
      <c r="AKP122" s="33"/>
      <c r="AKQ122" s="33"/>
      <c r="AKR122" s="33"/>
      <c r="AKS122" s="33"/>
      <c r="AKT122" s="33"/>
      <c r="AKU122" s="33"/>
      <c r="AKV122" s="33"/>
      <c r="AKW122" s="33"/>
      <c r="AKX122" s="33"/>
      <c r="AKY122" s="33"/>
      <c r="AKZ122" s="33"/>
      <c r="ALA122" s="33"/>
      <c r="ALB122" s="33"/>
      <c r="ALC122" s="33"/>
      <c r="ALD122" s="33"/>
      <c r="ALE122" s="33"/>
      <c r="ALF122" s="33"/>
      <c r="ALG122" s="33"/>
      <c r="ALH122" s="33"/>
      <c r="ALI122" s="33"/>
      <c r="ALJ122" s="33"/>
      <c r="ALK122" s="33"/>
      <c r="ALL122" s="33"/>
      <c r="ALM122" s="33"/>
      <c r="ALN122" s="33"/>
      <c r="ALO122" s="33"/>
      <c r="ALP122" s="33"/>
      <c r="ALQ122" s="33"/>
      <c r="ALR122" s="33"/>
      <c r="ALS122" s="33"/>
      <c r="ALT122" s="33"/>
      <c r="ALU122" s="33"/>
      <c r="ALV122" s="33"/>
      <c r="ALW122" s="33"/>
      <c r="ALX122" s="33"/>
      <c r="ALY122" s="33"/>
      <c r="ALZ122" s="33"/>
      <c r="AMA122" s="33"/>
      <c r="AMB122" s="33"/>
      <c r="AMC122" s="33"/>
      <c r="AMD122" s="33"/>
      <c r="AME122" s="33"/>
      <c r="AMF122" s="33"/>
      <c r="AMG122" s="33"/>
      <c r="AMH122" s="33"/>
      <c r="AMI122" s="33"/>
      <c r="AMJ122" s="33"/>
      <c r="AMK122" s="33"/>
    </row>
    <row r="123" spans="1:1025" ht="15" customHeight="1">
      <c r="A123" s="58" t="s">
        <v>27</v>
      </c>
      <c r="B123" s="266" t="s">
        <v>146</v>
      </c>
      <c r="C123" s="266"/>
      <c r="D123" s="266"/>
      <c r="E123" s="266"/>
      <c r="F123" s="266"/>
      <c r="G123" s="61" t="s">
        <v>18</v>
      </c>
      <c r="H123" s="15"/>
      <c r="I123" s="13"/>
    </row>
    <row r="124" spans="1:1025" s="31" customFormat="1" ht="14.25" customHeight="1">
      <c r="A124" s="181" t="s">
        <v>8</v>
      </c>
      <c r="B124" s="272" t="s">
        <v>130</v>
      </c>
      <c r="C124" s="278"/>
      <c r="D124" s="278"/>
      <c r="E124" s="278"/>
      <c r="F124" s="278"/>
      <c r="G124" s="105">
        <f>ROUND($G$120/12,2)</f>
        <v>458.65</v>
      </c>
      <c r="H124" s="15"/>
      <c r="I124" s="1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  <c r="TS124" s="33"/>
      <c r="TT124" s="33"/>
      <c r="TU124" s="33"/>
      <c r="TV124" s="33"/>
      <c r="TW124" s="33"/>
      <c r="TX124" s="33"/>
      <c r="TY124" s="33"/>
      <c r="TZ124" s="33"/>
      <c r="UA124" s="33"/>
      <c r="UB124" s="33"/>
      <c r="UC124" s="33"/>
      <c r="UD124" s="33"/>
      <c r="UE124" s="33"/>
      <c r="UF124" s="33"/>
      <c r="UG124" s="33"/>
      <c r="UH124" s="33"/>
      <c r="UI124" s="33"/>
      <c r="UJ124" s="33"/>
      <c r="UK124" s="33"/>
      <c r="UL124" s="33"/>
      <c r="UM124" s="33"/>
      <c r="UN124" s="33"/>
      <c r="UO124" s="33"/>
      <c r="UP124" s="33"/>
      <c r="UQ124" s="33"/>
      <c r="UR124" s="33"/>
      <c r="US124" s="33"/>
      <c r="UT124" s="33"/>
      <c r="UU124" s="33"/>
      <c r="UV124" s="33"/>
      <c r="UW124" s="33"/>
      <c r="UX124" s="33"/>
      <c r="UY124" s="33"/>
      <c r="UZ124" s="33"/>
      <c r="VA124" s="33"/>
      <c r="VB124" s="33"/>
      <c r="VC124" s="33"/>
      <c r="VD124" s="33"/>
      <c r="VE124" s="33"/>
      <c r="VF124" s="33"/>
      <c r="VG124" s="33"/>
      <c r="VH124" s="33"/>
      <c r="VI124" s="33"/>
      <c r="VJ124" s="33"/>
      <c r="VK124" s="33"/>
      <c r="VL124" s="33"/>
      <c r="VM124" s="33"/>
      <c r="VN124" s="33"/>
      <c r="VO124" s="33"/>
      <c r="VP124" s="33"/>
      <c r="VQ124" s="33"/>
      <c r="VR124" s="33"/>
      <c r="VS124" s="33"/>
      <c r="VT124" s="33"/>
      <c r="VU124" s="33"/>
      <c r="VV124" s="33"/>
      <c r="VW124" s="33"/>
      <c r="VX124" s="33"/>
      <c r="VY124" s="33"/>
      <c r="VZ124" s="33"/>
      <c r="WA124" s="33"/>
      <c r="WB124" s="33"/>
      <c r="WC124" s="33"/>
      <c r="WD124" s="33"/>
      <c r="WE124" s="33"/>
      <c r="WF124" s="33"/>
      <c r="WG124" s="33"/>
      <c r="WH124" s="33"/>
      <c r="WI124" s="33"/>
      <c r="WJ124" s="33"/>
      <c r="WK124" s="33"/>
      <c r="WL124" s="33"/>
      <c r="WM124" s="33"/>
      <c r="WN124" s="33"/>
      <c r="WO124" s="33"/>
      <c r="WP124" s="33"/>
      <c r="WQ124" s="33"/>
      <c r="WR124" s="33"/>
      <c r="WS124" s="33"/>
      <c r="WT124" s="33"/>
      <c r="WU124" s="33"/>
      <c r="WV124" s="33"/>
      <c r="WW124" s="33"/>
      <c r="WX124" s="33"/>
      <c r="WY124" s="33"/>
      <c r="WZ124" s="33"/>
      <c r="XA124" s="33"/>
      <c r="XB124" s="33"/>
      <c r="XC124" s="33"/>
      <c r="XD124" s="33"/>
      <c r="XE124" s="33"/>
      <c r="XF124" s="33"/>
      <c r="XG124" s="33"/>
      <c r="XH124" s="33"/>
      <c r="XI124" s="33"/>
      <c r="XJ124" s="33"/>
      <c r="XK124" s="33"/>
      <c r="XL124" s="33"/>
      <c r="XM124" s="33"/>
      <c r="XN124" s="33"/>
      <c r="XO124" s="33"/>
      <c r="XP124" s="33"/>
      <c r="XQ124" s="33"/>
      <c r="XR124" s="33"/>
      <c r="XS124" s="33"/>
      <c r="XT124" s="33"/>
      <c r="XU124" s="33"/>
      <c r="XV124" s="33"/>
      <c r="XW124" s="33"/>
      <c r="XX124" s="33"/>
      <c r="XY124" s="33"/>
      <c r="XZ124" s="33"/>
      <c r="YA124" s="33"/>
      <c r="YB124" s="33"/>
      <c r="YC124" s="33"/>
      <c r="YD124" s="33"/>
      <c r="YE124" s="33"/>
      <c r="YF124" s="33"/>
      <c r="YG124" s="33"/>
      <c r="YH124" s="33"/>
      <c r="YI124" s="33"/>
      <c r="YJ124" s="33"/>
      <c r="YK124" s="33"/>
      <c r="YL124" s="33"/>
      <c r="YM124" s="33"/>
      <c r="YN124" s="33"/>
      <c r="YO124" s="33"/>
      <c r="YP124" s="33"/>
      <c r="YQ124" s="33"/>
      <c r="YR124" s="33"/>
      <c r="YS124" s="33"/>
      <c r="YT124" s="33"/>
      <c r="YU124" s="33"/>
      <c r="YV124" s="33"/>
      <c r="YW124" s="33"/>
      <c r="YX124" s="33"/>
      <c r="YY124" s="33"/>
      <c r="YZ124" s="33"/>
      <c r="ZA124" s="33"/>
      <c r="ZB124" s="33"/>
      <c r="ZC124" s="33"/>
      <c r="ZD124" s="33"/>
      <c r="ZE124" s="33"/>
      <c r="ZF124" s="33"/>
      <c r="ZG124" s="33"/>
      <c r="ZH124" s="33"/>
      <c r="ZI124" s="33"/>
      <c r="ZJ124" s="33"/>
      <c r="ZK124" s="33"/>
      <c r="ZL124" s="33"/>
      <c r="ZM124" s="33"/>
      <c r="ZN124" s="33"/>
      <c r="ZO124" s="33"/>
      <c r="ZP124" s="33"/>
      <c r="ZQ124" s="33"/>
      <c r="ZR124" s="33"/>
      <c r="ZS124" s="33"/>
      <c r="ZT124" s="33"/>
      <c r="ZU124" s="33"/>
      <c r="ZV124" s="33"/>
      <c r="ZW124" s="33"/>
      <c r="ZX124" s="33"/>
      <c r="ZY124" s="33"/>
      <c r="ZZ124" s="33"/>
      <c r="AAA124" s="33"/>
      <c r="AAB124" s="33"/>
      <c r="AAC124" s="33"/>
      <c r="AAD124" s="33"/>
      <c r="AAE124" s="33"/>
      <c r="AAF124" s="33"/>
      <c r="AAG124" s="33"/>
      <c r="AAH124" s="33"/>
      <c r="AAI124" s="33"/>
      <c r="AAJ124" s="33"/>
      <c r="AAK124" s="33"/>
      <c r="AAL124" s="33"/>
      <c r="AAM124" s="33"/>
      <c r="AAN124" s="33"/>
      <c r="AAO124" s="33"/>
      <c r="AAP124" s="33"/>
      <c r="AAQ124" s="33"/>
      <c r="AAR124" s="33"/>
      <c r="AAS124" s="33"/>
      <c r="AAT124" s="33"/>
      <c r="AAU124" s="33"/>
      <c r="AAV124" s="33"/>
      <c r="AAW124" s="33"/>
      <c r="AAX124" s="33"/>
      <c r="AAY124" s="33"/>
      <c r="AAZ124" s="33"/>
      <c r="ABA124" s="33"/>
      <c r="ABB124" s="33"/>
      <c r="ABC124" s="33"/>
      <c r="ABD124" s="33"/>
      <c r="ABE124" s="33"/>
      <c r="ABF124" s="33"/>
      <c r="ABG124" s="33"/>
      <c r="ABH124" s="33"/>
      <c r="ABI124" s="33"/>
      <c r="ABJ124" s="33"/>
      <c r="ABK124" s="33"/>
      <c r="ABL124" s="33"/>
      <c r="ABM124" s="33"/>
      <c r="ABN124" s="33"/>
      <c r="ABO124" s="33"/>
      <c r="ABP124" s="33"/>
      <c r="ABQ124" s="33"/>
      <c r="ABR124" s="33"/>
      <c r="ABS124" s="33"/>
      <c r="ABT124" s="33"/>
      <c r="ABU124" s="33"/>
      <c r="ABV124" s="33"/>
      <c r="ABW124" s="33"/>
      <c r="ABX124" s="33"/>
      <c r="ABY124" s="33"/>
      <c r="ABZ124" s="33"/>
      <c r="ACA124" s="33"/>
      <c r="ACB124" s="33"/>
      <c r="ACC124" s="33"/>
      <c r="ACD124" s="33"/>
      <c r="ACE124" s="33"/>
      <c r="ACF124" s="33"/>
      <c r="ACG124" s="33"/>
      <c r="ACH124" s="33"/>
      <c r="ACI124" s="33"/>
      <c r="ACJ124" s="33"/>
      <c r="ACK124" s="33"/>
      <c r="ACL124" s="33"/>
      <c r="ACM124" s="33"/>
      <c r="ACN124" s="33"/>
      <c r="ACO124" s="33"/>
      <c r="ACP124" s="33"/>
      <c r="ACQ124" s="33"/>
      <c r="ACR124" s="33"/>
      <c r="ACS124" s="33"/>
      <c r="ACT124" s="33"/>
      <c r="ACU124" s="33"/>
      <c r="ACV124" s="33"/>
      <c r="ACW124" s="33"/>
      <c r="ACX124" s="33"/>
      <c r="ACY124" s="33"/>
      <c r="ACZ124" s="33"/>
      <c r="ADA124" s="33"/>
      <c r="ADB124" s="33"/>
      <c r="ADC124" s="33"/>
      <c r="ADD124" s="33"/>
      <c r="ADE124" s="33"/>
      <c r="ADF124" s="33"/>
      <c r="ADG124" s="33"/>
      <c r="ADH124" s="33"/>
      <c r="ADI124" s="33"/>
      <c r="ADJ124" s="33"/>
      <c r="ADK124" s="33"/>
      <c r="ADL124" s="33"/>
      <c r="ADM124" s="33"/>
      <c r="ADN124" s="33"/>
      <c r="ADO124" s="33"/>
      <c r="ADP124" s="33"/>
      <c r="ADQ124" s="33"/>
      <c r="ADR124" s="33"/>
      <c r="ADS124" s="33"/>
      <c r="ADT124" s="33"/>
      <c r="ADU124" s="33"/>
      <c r="ADV124" s="33"/>
      <c r="ADW124" s="33"/>
      <c r="ADX124" s="33"/>
      <c r="ADY124" s="33"/>
      <c r="ADZ124" s="33"/>
      <c r="AEA124" s="33"/>
      <c r="AEB124" s="33"/>
      <c r="AEC124" s="33"/>
      <c r="AED124" s="33"/>
      <c r="AEE124" s="33"/>
      <c r="AEF124" s="33"/>
      <c r="AEG124" s="33"/>
      <c r="AEH124" s="33"/>
      <c r="AEI124" s="33"/>
      <c r="AEJ124" s="33"/>
      <c r="AEK124" s="33"/>
      <c r="AEL124" s="33"/>
      <c r="AEM124" s="33"/>
      <c r="AEN124" s="33"/>
      <c r="AEO124" s="33"/>
      <c r="AEP124" s="33"/>
      <c r="AEQ124" s="33"/>
      <c r="AER124" s="33"/>
      <c r="AES124" s="33"/>
      <c r="AET124" s="33"/>
      <c r="AEU124" s="33"/>
      <c r="AEV124" s="33"/>
      <c r="AEW124" s="33"/>
      <c r="AEX124" s="33"/>
      <c r="AEY124" s="33"/>
      <c r="AEZ124" s="33"/>
      <c r="AFA124" s="33"/>
      <c r="AFB124" s="33"/>
      <c r="AFC124" s="33"/>
      <c r="AFD124" s="33"/>
      <c r="AFE124" s="33"/>
      <c r="AFF124" s="33"/>
      <c r="AFG124" s="33"/>
      <c r="AFH124" s="33"/>
      <c r="AFI124" s="33"/>
      <c r="AFJ124" s="33"/>
      <c r="AFK124" s="33"/>
      <c r="AFL124" s="33"/>
      <c r="AFM124" s="33"/>
      <c r="AFN124" s="33"/>
      <c r="AFO124" s="33"/>
      <c r="AFP124" s="33"/>
      <c r="AFQ124" s="33"/>
      <c r="AFR124" s="33"/>
      <c r="AFS124" s="33"/>
      <c r="AFT124" s="33"/>
      <c r="AFU124" s="33"/>
      <c r="AFV124" s="33"/>
      <c r="AFW124" s="33"/>
      <c r="AFX124" s="33"/>
      <c r="AFY124" s="33"/>
      <c r="AFZ124" s="33"/>
      <c r="AGA124" s="33"/>
      <c r="AGB124" s="33"/>
      <c r="AGC124" s="33"/>
      <c r="AGD124" s="33"/>
      <c r="AGE124" s="33"/>
      <c r="AGF124" s="33"/>
      <c r="AGG124" s="33"/>
      <c r="AGH124" s="33"/>
      <c r="AGI124" s="33"/>
      <c r="AGJ124" s="33"/>
      <c r="AGK124" s="33"/>
      <c r="AGL124" s="33"/>
      <c r="AGM124" s="33"/>
      <c r="AGN124" s="33"/>
      <c r="AGO124" s="33"/>
      <c r="AGP124" s="33"/>
      <c r="AGQ124" s="33"/>
      <c r="AGR124" s="33"/>
      <c r="AGS124" s="33"/>
      <c r="AGT124" s="33"/>
      <c r="AGU124" s="33"/>
      <c r="AGV124" s="33"/>
      <c r="AGW124" s="33"/>
      <c r="AGX124" s="33"/>
      <c r="AGY124" s="33"/>
      <c r="AGZ124" s="33"/>
      <c r="AHA124" s="33"/>
      <c r="AHB124" s="33"/>
      <c r="AHC124" s="33"/>
      <c r="AHD124" s="33"/>
      <c r="AHE124" s="33"/>
      <c r="AHF124" s="33"/>
      <c r="AHG124" s="33"/>
      <c r="AHH124" s="33"/>
      <c r="AHI124" s="33"/>
      <c r="AHJ124" s="33"/>
      <c r="AHK124" s="33"/>
      <c r="AHL124" s="33"/>
      <c r="AHM124" s="33"/>
      <c r="AHN124" s="33"/>
      <c r="AHO124" s="33"/>
      <c r="AHP124" s="33"/>
      <c r="AHQ124" s="33"/>
      <c r="AHR124" s="33"/>
      <c r="AHS124" s="33"/>
      <c r="AHT124" s="33"/>
      <c r="AHU124" s="33"/>
      <c r="AHV124" s="33"/>
      <c r="AHW124" s="33"/>
      <c r="AHX124" s="33"/>
      <c r="AHY124" s="33"/>
      <c r="AHZ124" s="33"/>
      <c r="AIA124" s="33"/>
      <c r="AIB124" s="33"/>
      <c r="AIC124" s="33"/>
      <c r="AID124" s="33"/>
      <c r="AIE124" s="33"/>
      <c r="AIF124" s="33"/>
      <c r="AIG124" s="33"/>
      <c r="AIH124" s="33"/>
      <c r="AII124" s="33"/>
      <c r="AIJ124" s="33"/>
      <c r="AIK124" s="33"/>
      <c r="AIL124" s="33"/>
      <c r="AIM124" s="33"/>
      <c r="AIN124" s="33"/>
      <c r="AIO124" s="33"/>
      <c r="AIP124" s="33"/>
      <c r="AIQ124" s="33"/>
      <c r="AIR124" s="33"/>
      <c r="AIS124" s="33"/>
      <c r="AIT124" s="33"/>
      <c r="AIU124" s="33"/>
      <c r="AIV124" s="33"/>
      <c r="AIW124" s="33"/>
      <c r="AIX124" s="33"/>
      <c r="AIY124" s="33"/>
      <c r="AIZ124" s="33"/>
      <c r="AJA124" s="33"/>
      <c r="AJB124" s="33"/>
      <c r="AJC124" s="33"/>
      <c r="AJD124" s="33"/>
      <c r="AJE124" s="33"/>
      <c r="AJF124" s="33"/>
      <c r="AJG124" s="33"/>
      <c r="AJH124" s="33"/>
      <c r="AJI124" s="33"/>
      <c r="AJJ124" s="33"/>
      <c r="AJK124" s="33"/>
      <c r="AJL124" s="33"/>
      <c r="AJM124" s="33"/>
      <c r="AJN124" s="33"/>
      <c r="AJO124" s="33"/>
      <c r="AJP124" s="33"/>
      <c r="AJQ124" s="33"/>
      <c r="AJR124" s="33"/>
      <c r="AJS124" s="33"/>
      <c r="AJT124" s="33"/>
      <c r="AJU124" s="33"/>
      <c r="AJV124" s="33"/>
      <c r="AJW124" s="33"/>
      <c r="AJX124" s="33"/>
      <c r="AJY124" s="33"/>
      <c r="AJZ124" s="33"/>
      <c r="AKA124" s="33"/>
      <c r="AKB124" s="33"/>
      <c r="AKC124" s="33"/>
      <c r="AKD124" s="33"/>
      <c r="AKE124" s="33"/>
      <c r="AKF124" s="33"/>
      <c r="AKG124" s="33"/>
      <c r="AKH124" s="33"/>
      <c r="AKI124" s="33"/>
      <c r="AKJ124" s="33"/>
      <c r="AKK124" s="33"/>
      <c r="AKL124" s="33"/>
      <c r="AKM124" s="33"/>
      <c r="AKN124" s="33"/>
      <c r="AKO124" s="33"/>
      <c r="AKP124" s="33"/>
      <c r="AKQ124" s="33"/>
      <c r="AKR124" s="33"/>
      <c r="AKS124" s="33"/>
      <c r="AKT124" s="33"/>
      <c r="AKU124" s="33"/>
      <c r="AKV124" s="33"/>
      <c r="AKW124" s="33"/>
      <c r="AKX124" s="33"/>
      <c r="AKY124" s="33"/>
      <c r="AKZ124" s="33"/>
      <c r="ALA124" s="33"/>
      <c r="ALB124" s="33"/>
      <c r="ALC124" s="33"/>
      <c r="ALD124" s="33"/>
      <c r="ALE124" s="33"/>
      <c r="ALF124" s="33"/>
      <c r="ALG124" s="33"/>
      <c r="ALH124" s="33"/>
      <c r="ALI124" s="33"/>
      <c r="ALJ124" s="33"/>
      <c r="ALK124" s="33"/>
      <c r="ALL124" s="33"/>
      <c r="ALM124" s="33"/>
      <c r="ALN124" s="33"/>
      <c r="ALO124" s="33"/>
      <c r="ALP124" s="33"/>
      <c r="ALQ124" s="33"/>
      <c r="ALR124" s="33"/>
      <c r="ALS124" s="33"/>
      <c r="ALT124" s="33"/>
      <c r="ALU124" s="33"/>
      <c r="ALV124" s="33"/>
      <c r="ALW124" s="33"/>
      <c r="ALX124" s="33"/>
      <c r="ALY124" s="33"/>
      <c r="ALZ124" s="33"/>
      <c r="AMA124" s="33"/>
      <c r="AMB124" s="33"/>
      <c r="AMC124" s="33"/>
      <c r="AMD124" s="33"/>
      <c r="AME124" s="33"/>
      <c r="AMF124" s="33"/>
      <c r="AMG124" s="33"/>
      <c r="AMH124" s="33"/>
      <c r="AMI124" s="33"/>
      <c r="AMJ124" s="33"/>
      <c r="AMK124" s="33"/>
    </row>
    <row r="125" spans="1:1025" s="31" customFormat="1" ht="14.25" customHeight="1">
      <c r="A125" s="181" t="s">
        <v>10</v>
      </c>
      <c r="B125" s="276" t="s">
        <v>313</v>
      </c>
      <c r="C125" s="277"/>
      <c r="D125" s="277"/>
      <c r="E125" s="277"/>
      <c r="F125" s="277"/>
      <c r="G125" s="105">
        <f>ROUND((2.59/30)/12*($G$120),2)</f>
        <v>39.6</v>
      </c>
      <c r="H125" s="60"/>
      <c r="I125" s="1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</row>
    <row r="126" spans="1:1025" s="31" customFormat="1" ht="14.25" customHeight="1">
      <c r="A126" s="181" t="s">
        <v>12</v>
      </c>
      <c r="B126" s="276" t="s">
        <v>132</v>
      </c>
      <c r="C126" s="277"/>
      <c r="D126" s="277"/>
      <c r="E126" s="277"/>
      <c r="F126" s="277"/>
      <c r="G126" s="105">
        <f>ROUND((5/30)/12*0.015*($G$120),2)</f>
        <v>1.1499999999999999</v>
      </c>
      <c r="H126" s="15"/>
      <c r="I126" s="1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  <c r="TS126" s="33"/>
      <c r="TT126" s="33"/>
      <c r="TU126" s="33"/>
      <c r="TV126" s="33"/>
      <c r="TW126" s="33"/>
      <c r="TX126" s="33"/>
      <c r="TY126" s="33"/>
      <c r="TZ126" s="33"/>
      <c r="UA126" s="33"/>
      <c r="UB126" s="33"/>
      <c r="UC126" s="33"/>
      <c r="UD126" s="33"/>
      <c r="UE126" s="33"/>
      <c r="UF126" s="33"/>
      <c r="UG126" s="33"/>
      <c r="UH126" s="33"/>
      <c r="UI126" s="33"/>
      <c r="UJ126" s="33"/>
      <c r="UK126" s="33"/>
      <c r="UL126" s="33"/>
      <c r="UM126" s="33"/>
      <c r="UN126" s="33"/>
      <c r="UO126" s="33"/>
      <c r="UP126" s="33"/>
      <c r="UQ126" s="33"/>
      <c r="UR126" s="33"/>
      <c r="US126" s="33"/>
      <c r="UT126" s="33"/>
      <c r="UU126" s="33"/>
      <c r="UV126" s="33"/>
      <c r="UW126" s="33"/>
      <c r="UX126" s="33"/>
      <c r="UY126" s="33"/>
      <c r="UZ126" s="33"/>
      <c r="VA126" s="33"/>
      <c r="VB126" s="33"/>
      <c r="VC126" s="33"/>
      <c r="VD126" s="33"/>
      <c r="VE126" s="33"/>
      <c r="VF126" s="33"/>
      <c r="VG126" s="33"/>
      <c r="VH126" s="33"/>
      <c r="VI126" s="33"/>
      <c r="VJ126" s="33"/>
      <c r="VK126" s="33"/>
      <c r="VL126" s="33"/>
      <c r="VM126" s="33"/>
      <c r="VN126" s="33"/>
      <c r="VO126" s="33"/>
      <c r="VP126" s="33"/>
      <c r="VQ126" s="33"/>
      <c r="VR126" s="33"/>
      <c r="VS126" s="33"/>
      <c r="VT126" s="33"/>
      <c r="VU126" s="33"/>
      <c r="VV126" s="33"/>
      <c r="VW126" s="33"/>
      <c r="VX126" s="33"/>
      <c r="VY126" s="33"/>
      <c r="VZ126" s="33"/>
      <c r="WA126" s="33"/>
      <c r="WB126" s="33"/>
      <c r="WC126" s="33"/>
      <c r="WD126" s="33"/>
      <c r="WE126" s="33"/>
      <c r="WF126" s="33"/>
      <c r="WG126" s="33"/>
      <c r="WH126" s="33"/>
      <c r="WI126" s="33"/>
      <c r="WJ126" s="33"/>
      <c r="WK126" s="33"/>
      <c r="WL126" s="33"/>
      <c r="WM126" s="33"/>
      <c r="WN126" s="33"/>
      <c r="WO126" s="33"/>
      <c r="WP126" s="33"/>
      <c r="WQ126" s="33"/>
      <c r="WR126" s="33"/>
      <c r="WS126" s="33"/>
      <c r="WT126" s="33"/>
      <c r="WU126" s="33"/>
      <c r="WV126" s="33"/>
      <c r="WW126" s="33"/>
      <c r="WX126" s="33"/>
      <c r="WY126" s="33"/>
      <c r="WZ126" s="33"/>
      <c r="XA126" s="33"/>
      <c r="XB126" s="33"/>
      <c r="XC126" s="33"/>
      <c r="XD126" s="33"/>
      <c r="XE126" s="33"/>
      <c r="XF126" s="33"/>
      <c r="XG126" s="33"/>
      <c r="XH126" s="33"/>
      <c r="XI126" s="33"/>
      <c r="XJ126" s="33"/>
      <c r="XK126" s="33"/>
      <c r="XL126" s="33"/>
      <c r="XM126" s="33"/>
      <c r="XN126" s="33"/>
      <c r="XO126" s="33"/>
      <c r="XP126" s="33"/>
      <c r="XQ126" s="33"/>
      <c r="XR126" s="33"/>
      <c r="XS126" s="33"/>
      <c r="XT126" s="33"/>
      <c r="XU126" s="33"/>
      <c r="XV126" s="33"/>
      <c r="XW126" s="33"/>
      <c r="XX126" s="33"/>
      <c r="XY126" s="33"/>
      <c r="XZ126" s="33"/>
      <c r="YA126" s="33"/>
      <c r="YB126" s="33"/>
      <c r="YC126" s="33"/>
      <c r="YD126" s="33"/>
      <c r="YE126" s="33"/>
      <c r="YF126" s="33"/>
      <c r="YG126" s="33"/>
      <c r="YH126" s="33"/>
      <c r="YI126" s="33"/>
      <c r="YJ126" s="33"/>
      <c r="YK126" s="33"/>
      <c r="YL126" s="33"/>
      <c r="YM126" s="33"/>
      <c r="YN126" s="33"/>
      <c r="YO126" s="33"/>
      <c r="YP126" s="33"/>
      <c r="YQ126" s="33"/>
      <c r="YR126" s="33"/>
      <c r="YS126" s="33"/>
      <c r="YT126" s="33"/>
      <c r="YU126" s="33"/>
      <c r="YV126" s="33"/>
      <c r="YW126" s="33"/>
      <c r="YX126" s="33"/>
      <c r="YY126" s="33"/>
      <c r="YZ126" s="33"/>
      <c r="ZA126" s="33"/>
      <c r="ZB126" s="33"/>
      <c r="ZC126" s="33"/>
      <c r="ZD126" s="33"/>
      <c r="ZE126" s="33"/>
      <c r="ZF126" s="33"/>
      <c r="ZG126" s="33"/>
      <c r="ZH126" s="33"/>
      <c r="ZI126" s="33"/>
      <c r="ZJ126" s="33"/>
      <c r="ZK126" s="33"/>
      <c r="ZL126" s="33"/>
      <c r="ZM126" s="33"/>
      <c r="ZN126" s="33"/>
      <c r="ZO126" s="33"/>
      <c r="ZP126" s="33"/>
      <c r="ZQ126" s="33"/>
      <c r="ZR126" s="33"/>
      <c r="ZS126" s="33"/>
      <c r="ZT126" s="33"/>
      <c r="ZU126" s="33"/>
      <c r="ZV126" s="33"/>
      <c r="ZW126" s="33"/>
      <c r="ZX126" s="33"/>
      <c r="ZY126" s="33"/>
      <c r="ZZ126" s="33"/>
      <c r="AAA126" s="33"/>
      <c r="AAB126" s="33"/>
      <c r="AAC126" s="33"/>
      <c r="AAD126" s="33"/>
      <c r="AAE126" s="33"/>
      <c r="AAF126" s="33"/>
      <c r="AAG126" s="33"/>
      <c r="AAH126" s="33"/>
      <c r="AAI126" s="33"/>
      <c r="AAJ126" s="33"/>
      <c r="AAK126" s="33"/>
      <c r="AAL126" s="33"/>
      <c r="AAM126" s="33"/>
      <c r="AAN126" s="33"/>
      <c r="AAO126" s="33"/>
      <c r="AAP126" s="33"/>
      <c r="AAQ126" s="33"/>
      <c r="AAR126" s="33"/>
      <c r="AAS126" s="33"/>
      <c r="AAT126" s="33"/>
      <c r="AAU126" s="33"/>
      <c r="AAV126" s="33"/>
      <c r="AAW126" s="33"/>
      <c r="AAX126" s="33"/>
      <c r="AAY126" s="33"/>
      <c r="AAZ126" s="33"/>
      <c r="ABA126" s="33"/>
      <c r="ABB126" s="33"/>
      <c r="ABC126" s="33"/>
      <c r="ABD126" s="33"/>
      <c r="ABE126" s="33"/>
      <c r="ABF126" s="33"/>
      <c r="ABG126" s="33"/>
      <c r="ABH126" s="33"/>
      <c r="ABI126" s="33"/>
      <c r="ABJ126" s="33"/>
      <c r="ABK126" s="33"/>
      <c r="ABL126" s="33"/>
      <c r="ABM126" s="33"/>
      <c r="ABN126" s="33"/>
      <c r="ABO126" s="33"/>
      <c r="ABP126" s="33"/>
      <c r="ABQ126" s="33"/>
      <c r="ABR126" s="33"/>
      <c r="ABS126" s="33"/>
      <c r="ABT126" s="33"/>
      <c r="ABU126" s="33"/>
      <c r="ABV126" s="33"/>
      <c r="ABW126" s="33"/>
      <c r="ABX126" s="33"/>
      <c r="ABY126" s="33"/>
      <c r="ABZ126" s="33"/>
      <c r="ACA126" s="33"/>
      <c r="ACB126" s="33"/>
      <c r="ACC126" s="33"/>
      <c r="ACD126" s="33"/>
      <c r="ACE126" s="33"/>
      <c r="ACF126" s="33"/>
      <c r="ACG126" s="33"/>
      <c r="ACH126" s="33"/>
      <c r="ACI126" s="33"/>
      <c r="ACJ126" s="33"/>
      <c r="ACK126" s="33"/>
      <c r="ACL126" s="33"/>
      <c r="ACM126" s="33"/>
      <c r="ACN126" s="33"/>
      <c r="ACO126" s="33"/>
      <c r="ACP126" s="33"/>
      <c r="ACQ126" s="33"/>
      <c r="ACR126" s="33"/>
      <c r="ACS126" s="33"/>
      <c r="ACT126" s="33"/>
      <c r="ACU126" s="33"/>
      <c r="ACV126" s="33"/>
      <c r="ACW126" s="33"/>
      <c r="ACX126" s="33"/>
      <c r="ACY126" s="33"/>
      <c r="ACZ126" s="33"/>
      <c r="ADA126" s="33"/>
      <c r="ADB126" s="33"/>
      <c r="ADC126" s="33"/>
      <c r="ADD126" s="33"/>
      <c r="ADE126" s="33"/>
      <c r="ADF126" s="33"/>
      <c r="ADG126" s="33"/>
      <c r="ADH126" s="33"/>
      <c r="ADI126" s="33"/>
      <c r="ADJ126" s="33"/>
      <c r="ADK126" s="33"/>
      <c r="ADL126" s="33"/>
      <c r="ADM126" s="33"/>
      <c r="ADN126" s="33"/>
      <c r="ADO126" s="33"/>
      <c r="ADP126" s="33"/>
      <c r="ADQ126" s="33"/>
      <c r="ADR126" s="33"/>
      <c r="ADS126" s="33"/>
      <c r="ADT126" s="33"/>
      <c r="ADU126" s="33"/>
      <c r="ADV126" s="33"/>
      <c r="ADW126" s="33"/>
      <c r="ADX126" s="33"/>
      <c r="ADY126" s="33"/>
      <c r="ADZ126" s="33"/>
      <c r="AEA126" s="33"/>
      <c r="AEB126" s="33"/>
      <c r="AEC126" s="33"/>
      <c r="AED126" s="33"/>
      <c r="AEE126" s="33"/>
      <c r="AEF126" s="33"/>
      <c r="AEG126" s="33"/>
      <c r="AEH126" s="33"/>
      <c r="AEI126" s="33"/>
      <c r="AEJ126" s="33"/>
      <c r="AEK126" s="33"/>
      <c r="AEL126" s="33"/>
      <c r="AEM126" s="33"/>
      <c r="AEN126" s="33"/>
      <c r="AEO126" s="33"/>
      <c r="AEP126" s="33"/>
      <c r="AEQ126" s="33"/>
      <c r="AER126" s="33"/>
      <c r="AES126" s="33"/>
      <c r="AET126" s="33"/>
      <c r="AEU126" s="33"/>
      <c r="AEV126" s="33"/>
      <c r="AEW126" s="33"/>
      <c r="AEX126" s="33"/>
      <c r="AEY126" s="33"/>
      <c r="AEZ126" s="33"/>
      <c r="AFA126" s="33"/>
      <c r="AFB126" s="33"/>
      <c r="AFC126" s="33"/>
      <c r="AFD126" s="33"/>
      <c r="AFE126" s="33"/>
      <c r="AFF126" s="33"/>
      <c r="AFG126" s="33"/>
      <c r="AFH126" s="33"/>
      <c r="AFI126" s="33"/>
      <c r="AFJ126" s="33"/>
      <c r="AFK126" s="33"/>
      <c r="AFL126" s="33"/>
      <c r="AFM126" s="33"/>
      <c r="AFN126" s="33"/>
      <c r="AFO126" s="33"/>
      <c r="AFP126" s="33"/>
      <c r="AFQ126" s="33"/>
      <c r="AFR126" s="33"/>
      <c r="AFS126" s="33"/>
      <c r="AFT126" s="33"/>
      <c r="AFU126" s="33"/>
      <c r="AFV126" s="33"/>
      <c r="AFW126" s="33"/>
      <c r="AFX126" s="33"/>
      <c r="AFY126" s="33"/>
      <c r="AFZ126" s="33"/>
      <c r="AGA126" s="33"/>
      <c r="AGB126" s="33"/>
      <c r="AGC126" s="33"/>
      <c r="AGD126" s="33"/>
      <c r="AGE126" s="33"/>
      <c r="AGF126" s="33"/>
      <c r="AGG126" s="33"/>
      <c r="AGH126" s="33"/>
      <c r="AGI126" s="33"/>
      <c r="AGJ126" s="33"/>
      <c r="AGK126" s="33"/>
      <c r="AGL126" s="33"/>
      <c r="AGM126" s="33"/>
      <c r="AGN126" s="33"/>
      <c r="AGO126" s="33"/>
      <c r="AGP126" s="33"/>
      <c r="AGQ126" s="33"/>
      <c r="AGR126" s="33"/>
      <c r="AGS126" s="33"/>
      <c r="AGT126" s="33"/>
      <c r="AGU126" s="33"/>
      <c r="AGV126" s="33"/>
      <c r="AGW126" s="33"/>
      <c r="AGX126" s="33"/>
      <c r="AGY126" s="33"/>
      <c r="AGZ126" s="33"/>
      <c r="AHA126" s="33"/>
      <c r="AHB126" s="33"/>
      <c r="AHC126" s="33"/>
      <c r="AHD126" s="33"/>
      <c r="AHE126" s="33"/>
      <c r="AHF126" s="33"/>
      <c r="AHG126" s="33"/>
      <c r="AHH126" s="33"/>
      <c r="AHI126" s="33"/>
      <c r="AHJ126" s="33"/>
      <c r="AHK126" s="33"/>
      <c r="AHL126" s="33"/>
      <c r="AHM126" s="33"/>
      <c r="AHN126" s="33"/>
      <c r="AHO126" s="33"/>
      <c r="AHP126" s="33"/>
      <c r="AHQ126" s="33"/>
      <c r="AHR126" s="33"/>
      <c r="AHS126" s="33"/>
      <c r="AHT126" s="33"/>
      <c r="AHU126" s="33"/>
      <c r="AHV126" s="33"/>
      <c r="AHW126" s="33"/>
      <c r="AHX126" s="33"/>
      <c r="AHY126" s="33"/>
      <c r="AHZ126" s="33"/>
      <c r="AIA126" s="33"/>
      <c r="AIB126" s="33"/>
      <c r="AIC126" s="33"/>
      <c r="AID126" s="33"/>
      <c r="AIE126" s="33"/>
      <c r="AIF126" s="33"/>
      <c r="AIG126" s="33"/>
      <c r="AIH126" s="33"/>
      <c r="AII126" s="33"/>
      <c r="AIJ126" s="33"/>
      <c r="AIK126" s="33"/>
      <c r="AIL126" s="33"/>
      <c r="AIM126" s="33"/>
      <c r="AIN126" s="33"/>
      <c r="AIO126" s="33"/>
      <c r="AIP126" s="33"/>
      <c r="AIQ126" s="33"/>
      <c r="AIR126" s="33"/>
      <c r="AIS126" s="33"/>
      <c r="AIT126" s="33"/>
      <c r="AIU126" s="33"/>
      <c r="AIV126" s="33"/>
      <c r="AIW126" s="33"/>
      <c r="AIX126" s="33"/>
      <c r="AIY126" s="33"/>
      <c r="AIZ126" s="33"/>
      <c r="AJA126" s="33"/>
      <c r="AJB126" s="33"/>
      <c r="AJC126" s="33"/>
      <c r="AJD126" s="33"/>
      <c r="AJE126" s="33"/>
      <c r="AJF126" s="33"/>
      <c r="AJG126" s="33"/>
      <c r="AJH126" s="33"/>
      <c r="AJI126" s="33"/>
      <c r="AJJ126" s="33"/>
      <c r="AJK126" s="33"/>
      <c r="AJL126" s="33"/>
      <c r="AJM126" s="33"/>
      <c r="AJN126" s="33"/>
      <c r="AJO126" s="33"/>
      <c r="AJP126" s="33"/>
      <c r="AJQ126" s="33"/>
      <c r="AJR126" s="33"/>
      <c r="AJS126" s="33"/>
      <c r="AJT126" s="33"/>
      <c r="AJU126" s="33"/>
      <c r="AJV126" s="33"/>
      <c r="AJW126" s="33"/>
      <c r="AJX126" s="33"/>
      <c r="AJY126" s="33"/>
      <c r="AJZ126" s="33"/>
      <c r="AKA126" s="33"/>
      <c r="AKB126" s="33"/>
      <c r="AKC126" s="33"/>
      <c r="AKD126" s="33"/>
      <c r="AKE126" s="33"/>
      <c r="AKF126" s="33"/>
      <c r="AKG126" s="33"/>
      <c r="AKH126" s="33"/>
      <c r="AKI126" s="33"/>
      <c r="AKJ126" s="33"/>
      <c r="AKK126" s="33"/>
      <c r="AKL126" s="33"/>
      <c r="AKM126" s="33"/>
      <c r="AKN126" s="33"/>
      <c r="AKO126" s="33"/>
      <c r="AKP126" s="33"/>
      <c r="AKQ126" s="33"/>
      <c r="AKR126" s="33"/>
      <c r="AKS126" s="33"/>
      <c r="AKT126" s="33"/>
      <c r="AKU126" s="33"/>
      <c r="AKV126" s="33"/>
      <c r="AKW126" s="33"/>
      <c r="AKX126" s="33"/>
      <c r="AKY126" s="33"/>
      <c r="AKZ126" s="33"/>
      <c r="ALA126" s="33"/>
      <c r="ALB126" s="33"/>
      <c r="ALC126" s="33"/>
      <c r="ALD126" s="33"/>
      <c r="ALE126" s="33"/>
      <c r="ALF126" s="33"/>
      <c r="ALG126" s="33"/>
      <c r="ALH126" s="33"/>
      <c r="ALI126" s="33"/>
      <c r="ALJ126" s="33"/>
      <c r="ALK126" s="33"/>
      <c r="ALL126" s="33"/>
      <c r="ALM126" s="33"/>
      <c r="ALN126" s="33"/>
      <c r="ALO126" s="33"/>
      <c r="ALP126" s="33"/>
      <c r="ALQ126" s="33"/>
      <c r="ALR126" s="33"/>
      <c r="ALS126" s="33"/>
      <c r="ALT126" s="33"/>
      <c r="ALU126" s="33"/>
      <c r="ALV126" s="33"/>
      <c r="ALW126" s="33"/>
      <c r="ALX126" s="33"/>
      <c r="ALY126" s="33"/>
      <c r="ALZ126" s="33"/>
      <c r="AMA126" s="33"/>
      <c r="AMB126" s="33"/>
      <c r="AMC126" s="33"/>
      <c r="AMD126" s="33"/>
      <c r="AME126" s="33"/>
      <c r="AMF126" s="33"/>
      <c r="AMG126" s="33"/>
      <c r="AMH126" s="33"/>
      <c r="AMI126" s="33"/>
      <c r="AMJ126" s="33"/>
      <c r="AMK126" s="33"/>
    </row>
    <row r="127" spans="1:1025" s="31" customFormat="1" ht="14.25" customHeight="1">
      <c r="A127" s="181" t="s">
        <v>13</v>
      </c>
      <c r="B127" s="276" t="s">
        <v>131</v>
      </c>
      <c r="C127" s="277"/>
      <c r="D127" s="277"/>
      <c r="E127" s="277"/>
      <c r="F127" s="277"/>
      <c r="G127" s="105">
        <f>ROUND(((15/30)/12)*0.0078*($G$120),2)</f>
        <v>1.79</v>
      </c>
      <c r="H127" s="60"/>
      <c r="I127" s="1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  <c r="TS127" s="33"/>
      <c r="TT127" s="33"/>
      <c r="TU127" s="33"/>
      <c r="TV127" s="33"/>
      <c r="TW127" s="33"/>
      <c r="TX127" s="33"/>
      <c r="TY127" s="33"/>
      <c r="TZ127" s="33"/>
      <c r="UA127" s="33"/>
      <c r="UB127" s="33"/>
      <c r="UC127" s="33"/>
      <c r="UD127" s="33"/>
      <c r="UE127" s="33"/>
      <c r="UF127" s="33"/>
      <c r="UG127" s="33"/>
      <c r="UH127" s="33"/>
      <c r="UI127" s="33"/>
      <c r="UJ127" s="33"/>
      <c r="UK127" s="33"/>
      <c r="UL127" s="33"/>
      <c r="UM127" s="33"/>
      <c r="UN127" s="33"/>
      <c r="UO127" s="33"/>
      <c r="UP127" s="33"/>
      <c r="UQ127" s="33"/>
      <c r="UR127" s="33"/>
      <c r="US127" s="33"/>
      <c r="UT127" s="33"/>
      <c r="UU127" s="33"/>
      <c r="UV127" s="33"/>
      <c r="UW127" s="33"/>
      <c r="UX127" s="33"/>
      <c r="UY127" s="33"/>
      <c r="UZ127" s="33"/>
      <c r="VA127" s="33"/>
      <c r="VB127" s="33"/>
      <c r="VC127" s="33"/>
      <c r="VD127" s="33"/>
      <c r="VE127" s="33"/>
      <c r="VF127" s="33"/>
      <c r="VG127" s="33"/>
      <c r="VH127" s="33"/>
      <c r="VI127" s="33"/>
      <c r="VJ127" s="33"/>
      <c r="VK127" s="33"/>
      <c r="VL127" s="33"/>
      <c r="VM127" s="33"/>
      <c r="VN127" s="33"/>
      <c r="VO127" s="33"/>
      <c r="VP127" s="33"/>
      <c r="VQ127" s="33"/>
      <c r="VR127" s="33"/>
      <c r="VS127" s="33"/>
      <c r="VT127" s="33"/>
      <c r="VU127" s="33"/>
      <c r="VV127" s="33"/>
      <c r="VW127" s="33"/>
      <c r="VX127" s="33"/>
      <c r="VY127" s="33"/>
      <c r="VZ127" s="33"/>
      <c r="WA127" s="33"/>
      <c r="WB127" s="33"/>
      <c r="WC127" s="33"/>
      <c r="WD127" s="33"/>
      <c r="WE127" s="33"/>
      <c r="WF127" s="33"/>
      <c r="WG127" s="33"/>
      <c r="WH127" s="33"/>
      <c r="WI127" s="33"/>
      <c r="WJ127" s="33"/>
      <c r="WK127" s="33"/>
      <c r="WL127" s="33"/>
      <c r="WM127" s="33"/>
      <c r="WN127" s="33"/>
      <c r="WO127" s="33"/>
      <c r="WP127" s="33"/>
      <c r="WQ127" s="33"/>
      <c r="WR127" s="33"/>
      <c r="WS127" s="33"/>
      <c r="WT127" s="33"/>
      <c r="WU127" s="33"/>
      <c r="WV127" s="33"/>
      <c r="WW127" s="33"/>
      <c r="WX127" s="33"/>
      <c r="WY127" s="33"/>
      <c r="WZ127" s="33"/>
      <c r="XA127" s="33"/>
      <c r="XB127" s="33"/>
      <c r="XC127" s="33"/>
      <c r="XD127" s="33"/>
      <c r="XE127" s="33"/>
      <c r="XF127" s="33"/>
      <c r="XG127" s="33"/>
      <c r="XH127" s="33"/>
      <c r="XI127" s="33"/>
      <c r="XJ127" s="33"/>
      <c r="XK127" s="33"/>
      <c r="XL127" s="33"/>
      <c r="XM127" s="33"/>
      <c r="XN127" s="33"/>
      <c r="XO127" s="33"/>
      <c r="XP127" s="33"/>
      <c r="XQ127" s="33"/>
      <c r="XR127" s="33"/>
      <c r="XS127" s="33"/>
      <c r="XT127" s="33"/>
      <c r="XU127" s="33"/>
      <c r="XV127" s="33"/>
      <c r="XW127" s="33"/>
      <c r="XX127" s="33"/>
      <c r="XY127" s="33"/>
      <c r="XZ127" s="33"/>
      <c r="YA127" s="33"/>
      <c r="YB127" s="33"/>
      <c r="YC127" s="33"/>
      <c r="YD127" s="33"/>
      <c r="YE127" s="33"/>
      <c r="YF127" s="33"/>
      <c r="YG127" s="33"/>
      <c r="YH127" s="33"/>
      <c r="YI127" s="33"/>
      <c r="YJ127" s="33"/>
      <c r="YK127" s="33"/>
      <c r="YL127" s="33"/>
      <c r="YM127" s="33"/>
      <c r="YN127" s="33"/>
      <c r="YO127" s="33"/>
      <c r="YP127" s="33"/>
      <c r="YQ127" s="33"/>
      <c r="YR127" s="33"/>
      <c r="YS127" s="33"/>
      <c r="YT127" s="33"/>
      <c r="YU127" s="33"/>
      <c r="YV127" s="33"/>
      <c r="YW127" s="33"/>
      <c r="YX127" s="33"/>
      <c r="YY127" s="33"/>
      <c r="YZ127" s="33"/>
      <c r="ZA127" s="33"/>
      <c r="ZB127" s="33"/>
      <c r="ZC127" s="33"/>
      <c r="ZD127" s="33"/>
      <c r="ZE127" s="33"/>
      <c r="ZF127" s="33"/>
      <c r="ZG127" s="33"/>
      <c r="ZH127" s="33"/>
      <c r="ZI127" s="33"/>
      <c r="ZJ127" s="33"/>
      <c r="ZK127" s="33"/>
      <c r="ZL127" s="33"/>
      <c r="ZM127" s="33"/>
      <c r="ZN127" s="33"/>
      <c r="ZO127" s="33"/>
      <c r="ZP127" s="33"/>
      <c r="ZQ127" s="33"/>
      <c r="ZR127" s="33"/>
      <c r="ZS127" s="33"/>
      <c r="ZT127" s="33"/>
      <c r="ZU127" s="33"/>
      <c r="ZV127" s="33"/>
      <c r="ZW127" s="33"/>
      <c r="ZX127" s="33"/>
      <c r="ZY127" s="33"/>
      <c r="ZZ127" s="33"/>
      <c r="AAA127" s="33"/>
      <c r="AAB127" s="33"/>
      <c r="AAC127" s="33"/>
      <c r="AAD127" s="33"/>
      <c r="AAE127" s="33"/>
      <c r="AAF127" s="33"/>
      <c r="AAG127" s="33"/>
      <c r="AAH127" s="33"/>
      <c r="AAI127" s="33"/>
      <c r="AAJ127" s="33"/>
      <c r="AAK127" s="33"/>
      <c r="AAL127" s="33"/>
      <c r="AAM127" s="33"/>
      <c r="AAN127" s="33"/>
      <c r="AAO127" s="33"/>
      <c r="AAP127" s="33"/>
      <c r="AAQ127" s="33"/>
      <c r="AAR127" s="33"/>
      <c r="AAS127" s="33"/>
      <c r="AAT127" s="33"/>
      <c r="AAU127" s="33"/>
      <c r="AAV127" s="33"/>
      <c r="AAW127" s="33"/>
      <c r="AAX127" s="33"/>
      <c r="AAY127" s="33"/>
      <c r="AAZ127" s="33"/>
      <c r="ABA127" s="33"/>
      <c r="ABB127" s="33"/>
      <c r="ABC127" s="33"/>
      <c r="ABD127" s="33"/>
      <c r="ABE127" s="33"/>
      <c r="ABF127" s="33"/>
      <c r="ABG127" s="33"/>
      <c r="ABH127" s="33"/>
      <c r="ABI127" s="33"/>
      <c r="ABJ127" s="33"/>
      <c r="ABK127" s="33"/>
      <c r="ABL127" s="33"/>
      <c r="ABM127" s="33"/>
      <c r="ABN127" s="33"/>
      <c r="ABO127" s="33"/>
      <c r="ABP127" s="33"/>
      <c r="ABQ127" s="33"/>
      <c r="ABR127" s="33"/>
      <c r="ABS127" s="33"/>
      <c r="ABT127" s="33"/>
      <c r="ABU127" s="33"/>
      <c r="ABV127" s="33"/>
      <c r="ABW127" s="33"/>
      <c r="ABX127" s="33"/>
      <c r="ABY127" s="33"/>
      <c r="ABZ127" s="33"/>
      <c r="ACA127" s="33"/>
      <c r="ACB127" s="33"/>
      <c r="ACC127" s="33"/>
      <c r="ACD127" s="33"/>
      <c r="ACE127" s="33"/>
      <c r="ACF127" s="33"/>
      <c r="ACG127" s="33"/>
      <c r="ACH127" s="33"/>
      <c r="ACI127" s="33"/>
      <c r="ACJ127" s="33"/>
      <c r="ACK127" s="33"/>
      <c r="ACL127" s="33"/>
      <c r="ACM127" s="33"/>
      <c r="ACN127" s="33"/>
      <c r="ACO127" s="33"/>
      <c r="ACP127" s="33"/>
      <c r="ACQ127" s="33"/>
      <c r="ACR127" s="33"/>
      <c r="ACS127" s="33"/>
      <c r="ACT127" s="33"/>
      <c r="ACU127" s="33"/>
      <c r="ACV127" s="33"/>
      <c r="ACW127" s="33"/>
      <c r="ACX127" s="33"/>
      <c r="ACY127" s="33"/>
      <c r="ACZ127" s="33"/>
      <c r="ADA127" s="33"/>
      <c r="ADB127" s="33"/>
      <c r="ADC127" s="33"/>
      <c r="ADD127" s="33"/>
      <c r="ADE127" s="33"/>
      <c r="ADF127" s="33"/>
      <c r="ADG127" s="33"/>
      <c r="ADH127" s="33"/>
      <c r="ADI127" s="33"/>
      <c r="ADJ127" s="33"/>
      <c r="ADK127" s="33"/>
      <c r="ADL127" s="33"/>
      <c r="ADM127" s="33"/>
      <c r="ADN127" s="33"/>
      <c r="ADO127" s="33"/>
      <c r="ADP127" s="33"/>
      <c r="ADQ127" s="33"/>
      <c r="ADR127" s="33"/>
      <c r="ADS127" s="33"/>
      <c r="ADT127" s="33"/>
      <c r="ADU127" s="33"/>
      <c r="ADV127" s="33"/>
      <c r="ADW127" s="33"/>
      <c r="ADX127" s="33"/>
      <c r="ADY127" s="33"/>
      <c r="ADZ127" s="33"/>
      <c r="AEA127" s="33"/>
      <c r="AEB127" s="33"/>
      <c r="AEC127" s="33"/>
      <c r="AED127" s="33"/>
      <c r="AEE127" s="33"/>
      <c r="AEF127" s="33"/>
      <c r="AEG127" s="33"/>
      <c r="AEH127" s="33"/>
      <c r="AEI127" s="33"/>
      <c r="AEJ127" s="33"/>
      <c r="AEK127" s="33"/>
      <c r="AEL127" s="33"/>
      <c r="AEM127" s="33"/>
      <c r="AEN127" s="33"/>
      <c r="AEO127" s="33"/>
      <c r="AEP127" s="33"/>
      <c r="AEQ127" s="33"/>
      <c r="AER127" s="33"/>
      <c r="AES127" s="33"/>
      <c r="AET127" s="33"/>
      <c r="AEU127" s="33"/>
      <c r="AEV127" s="33"/>
      <c r="AEW127" s="33"/>
      <c r="AEX127" s="33"/>
      <c r="AEY127" s="33"/>
      <c r="AEZ127" s="33"/>
      <c r="AFA127" s="33"/>
      <c r="AFB127" s="33"/>
      <c r="AFC127" s="33"/>
      <c r="AFD127" s="33"/>
      <c r="AFE127" s="33"/>
      <c r="AFF127" s="33"/>
      <c r="AFG127" s="33"/>
      <c r="AFH127" s="33"/>
      <c r="AFI127" s="33"/>
      <c r="AFJ127" s="33"/>
      <c r="AFK127" s="33"/>
      <c r="AFL127" s="33"/>
      <c r="AFM127" s="33"/>
      <c r="AFN127" s="33"/>
      <c r="AFO127" s="33"/>
      <c r="AFP127" s="33"/>
      <c r="AFQ127" s="33"/>
      <c r="AFR127" s="33"/>
      <c r="AFS127" s="33"/>
      <c r="AFT127" s="33"/>
      <c r="AFU127" s="33"/>
      <c r="AFV127" s="33"/>
      <c r="AFW127" s="33"/>
      <c r="AFX127" s="33"/>
      <c r="AFY127" s="33"/>
      <c r="AFZ127" s="33"/>
      <c r="AGA127" s="33"/>
      <c r="AGB127" s="33"/>
      <c r="AGC127" s="33"/>
      <c r="AGD127" s="33"/>
      <c r="AGE127" s="33"/>
      <c r="AGF127" s="33"/>
      <c r="AGG127" s="33"/>
      <c r="AGH127" s="33"/>
      <c r="AGI127" s="33"/>
      <c r="AGJ127" s="33"/>
      <c r="AGK127" s="33"/>
      <c r="AGL127" s="33"/>
      <c r="AGM127" s="33"/>
      <c r="AGN127" s="33"/>
      <c r="AGO127" s="33"/>
      <c r="AGP127" s="33"/>
      <c r="AGQ127" s="33"/>
      <c r="AGR127" s="33"/>
      <c r="AGS127" s="33"/>
      <c r="AGT127" s="33"/>
      <c r="AGU127" s="33"/>
      <c r="AGV127" s="33"/>
      <c r="AGW127" s="33"/>
      <c r="AGX127" s="33"/>
      <c r="AGY127" s="33"/>
      <c r="AGZ127" s="33"/>
      <c r="AHA127" s="33"/>
      <c r="AHB127" s="33"/>
      <c r="AHC127" s="33"/>
      <c r="AHD127" s="33"/>
      <c r="AHE127" s="33"/>
      <c r="AHF127" s="33"/>
      <c r="AHG127" s="33"/>
      <c r="AHH127" s="33"/>
      <c r="AHI127" s="33"/>
      <c r="AHJ127" s="33"/>
      <c r="AHK127" s="33"/>
      <c r="AHL127" s="33"/>
      <c r="AHM127" s="33"/>
      <c r="AHN127" s="33"/>
      <c r="AHO127" s="33"/>
      <c r="AHP127" s="33"/>
      <c r="AHQ127" s="33"/>
      <c r="AHR127" s="33"/>
      <c r="AHS127" s="33"/>
      <c r="AHT127" s="33"/>
      <c r="AHU127" s="33"/>
      <c r="AHV127" s="33"/>
      <c r="AHW127" s="33"/>
      <c r="AHX127" s="33"/>
      <c r="AHY127" s="33"/>
      <c r="AHZ127" s="33"/>
      <c r="AIA127" s="33"/>
      <c r="AIB127" s="33"/>
      <c r="AIC127" s="33"/>
      <c r="AID127" s="33"/>
      <c r="AIE127" s="33"/>
      <c r="AIF127" s="33"/>
      <c r="AIG127" s="33"/>
      <c r="AIH127" s="33"/>
      <c r="AII127" s="33"/>
      <c r="AIJ127" s="33"/>
      <c r="AIK127" s="33"/>
      <c r="AIL127" s="33"/>
      <c r="AIM127" s="33"/>
      <c r="AIN127" s="33"/>
      <c r="AIO127" s="33"/>
      <c r="AIP127" s="33"/>
      <c r="AIQ127" s="33"/>
      <c r="AIR127" s="33"/>
      <c r="AIS127" s="33"/>
      <c r="AIT127" s="33"/>
      <c r="AIU127" s="33"/>
      <c r="AIV127" s="33"/>
      <c r="AIW127" s="33"/>
      <c r="AIX127" s="33"/>
      <c r="AIY127" s="33"/>
      <c r="AIZ127" s="33"/>
      <c r="AJA127" s="33"/>
      <c r="AJB127" s="33"/>
      <c r="AJC127" s="33"/>
      <c r="AJD127" s="33"/>
      <c r="AJE127" s="33"/>
      <c r="AJF127" s="33"/>
      <c r="AJG127" s="33"/>
      <c r="AJH127" s="33"/>
      <c r="AJI127" s="33"/>
      <c r="AJJ127" s="33"/>
      <c r="AJK127" s="33"/>
      <c r="AJL127" s="33"/>
      <c r="AJM127" s="33"/>
      <c r="AJN127" s="33"/>
      <c r="AJO127" s="33"/>
      <c r="AJP127" s="33"/>
      <c r="AJQ127" s="33"/>
      <c r="AJR127" s="33"/>
      <c r="AJS127" s="33"/>
      <c r="AJT127" s="33"/>
      <c r="AJU127" s="33"/>
      <c r="AJV127" s="33"/>
      <c r="AJW127" s="33"/>
      <c r="AJX127" s="33"/>
      <c r="AJY127" s="33"/>
      <c r="AJZ127" s="33"/>
      <c r="AKA127" s="33"/>
      <c r="AKB127" s="33"/>
      <c r="AKC127" s="33"/>
      <c r="AKD127" s="33"/>
      <c r="AKE127" s="33"/>
      <c r="AKF127" s="33"/>
      <c r="AKG127" s="33"/>
      <c r="AKH127" s="33"/>
      <c r="AKI127" s="33"/>
      <c r="AKJ127" s="33"/>
      <c r="AKK127" s="33"/>
      <c r="AKL127" s="33"/>
      <c r="AKM127" s="33"/>
      <c r="AKN127" s="33"/>
      <c r="AKO127" s="33"/>
      <c r="AKP127" s="33"/>
      <c r="AKQ127" s="33"/>
      <c r="AKR127" s="33"/>
      <c r="AKS127" s="33"/>
      <c r="AKT127" s="33"/>
      <c r="AKU127" s="33"/>
      <c r="AKV127" s="33"/>
      <c r="AKW127" s="33"/>
      <c r="AKX127" s="33"/>
      <c r="AKY127" s="33"/>
      <c r="AKZ127" s="33"/>
      <c r="ALA127" s="33"/>
      <c r="ALB127" s="33"/>
      <c r="ALC127" s="33"/>
      <c r="ALD127" s="33"/>
      <c r="ALE127" s="33"/>
      <c r="ALF127" s="33"/>
      <c r="ALG127" s="33"/>
      <c r="ALH127" s="33"/>
      <c r="ALI127" s="33"/>
      <c r="ALJ127" s="33"/>
      <c r="ALK127" s="33"/>
      <c r="ALL127" s="33"/>
      <c r="ALM127" s="33"/>
      <c r="ALN127" s="33"/>
      <c r="ALO127" s="33"/>
      <c r="ALP127" s="33"/>
      <c r="ALQ127" s="33"/>
      <c r="ALR127" s="33"/>
      <c r="ALS127" s="33"/>
      <c r="ALT127" s="33"/>
      <c r="ALU127" s="33"/>
      <c r="ALV127" s="33"/>
      <c r="ALW127" s="33"/>
      <c r="ALX127" s="33"/>
      <c r="ALY127" s="33"/>
      <c r="ALZ127" s="33"/>
      <c r="AMA127" s="33"/>
      <c r="AMB127" s="33"/>
      <c r="AMC127" s="33"/>
      <c r="AMD127" s="33"/>
      <c r="AME127" s="33"/>
      <c r="AMF127" s="33"/>
      <c r="AMG127" s="33"/>
      <c r="AMH127" s="33"/>
      <c r="AMI127" s="33"/>
      <c r="AMJ127" s="33"/>
      <c r="AMK127" s="33"/>
    </row>
    <row r="128" spans="1:1025" s="35" customFormat="1" ht="14.25" customHeight="1">
      <c r="A128" s="181" t="s">
        <v>22</v>
      </c>
      <c r="B128" s="276" t="s">
        <v>133</v>
      </c>
      <c r="C128" s="277"/>
      <c r="D128" s="277"/>
      <c r="E128" s="277"/>
      <c r="F128" s="277"/>
      <c r="G128" s="106">
        <f>ROUND((((G48+G48/3)/12+(G76+G94+G115))*4/12)*0.02,2)</f>
        <v>18.309999999999999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  <c r="JM128" s="34"/>
      <c r="JN128" s="34"/>
      <c r="JO128" s="34"/>
      <c r="JP128" s="34"/>
      <c r="JQ128" s="34"/>
      <c r="JR128" s="34"/>
      <c r="JS128" s="34"/>
      <c r="JT128" s="34"/>
      <c r="JU128" s="34"/>
      <c r="JV128" s="34"/>
      <c r="JW128" s="34"/>
      <c r="JX128" s="34"/>
      <c r="JY128" s="34"/>
      <c r="JZ128" s="34"/>
      <c r="KA128" s="34"/>
      <c r="KB128" s="34"/>
      <c r="KC128" s="34"/>
      <c r="KD128" s="34"/>
      <c r="KE128" s="34"/>
      <c r="KF128" s="34"/>
      <c r="KG128" s="34"/>
      <c r="KH128" s="34"/>
      <c r="KI128" s="34"/>
      <c r="KJ128" s="34"/>
      <c r="KK128" s="34"/>
      <c r="KL128" s="34"/>
      <c r="KM128" s="34"/>
      <c r="KN128" s="34"/>
      <c r="KO128" s="34"/>
      <c r="KP128" s="34"/>
      <c r="KQ128" s="34"/>
      <c r="KR128" s="34"/>
      <c r="KS128" s="34"/>
      <c r="KT128" s="34"/>
      <c r="KU128" s="34"/>
      <c r="KV128" s="34"/>
      <c r="KW128" s="34"/>
      <c r="KX128" s="34"/>
      <c r="KY128" s="34"/>
      <c r="KZ128" s="34"/>
      <c r="LA128" s="34"/>
      <c r="LB128" s="34"/>
      <c r="LC128" s="34"/>
      <c r="LD128" s="34"/>
      <c r="LE128" s="34"/>
      <c r="LF128" s="34"/>
      <c r="LG128" s="34"/>
      <c r="LH128" s="34"/>
      <c r="LI128" s="34"/>
      <c r="LJ128" s="34"/>
      <c r="LK128" s="34"/>
      <c r="LL128" s="34"/>
      <c r="LM128" s="34"/>
      <c r="LN128" s="34"/>
      <c r="LO128" s="34"/>
      <c r="LP128" s="34"/>
      <c r="LQ128" s="34"/>
      <c r="LR128" s="34"/>
      <c r="LS128" s="34"/>
      <c r="LT128" s="34"/>
      <c r="LU128" s="34"/>
      <c r="LV128" s="34"/>
      <c r="LW128" s="34"/>
      <c r="LX128" s="34"/>
      <c r="LY128" s="34"/>
      <c r="LZ128" s="34"/>
      <c r="MA128" s="34"/>
      <c r="MB128" s="34"/>
      <c r="MC128" s="34"/>
      <c r="MD128" s="34"/>
      <c r="ME128" s="34"/>
      <c r="MF128" s="34"/>
      <c r="MG128" s="34"/>
      <c r="MH128" s="34"/>
      <c r="MI128" s="34"/>
      <c r="MJ128" s="34"/>
      <c r="MK128" s="34"/>
      <c r="ML128" s="34"/>
      <c r="MM128" s="34"/>
      <c r="MN128" s="34"/>
      <c r="MO128" s="34"/>
      <c r="MP128" s="34"/>
      <c r="MQ128" s="34"/>
      <c r="MR128" s="34"/>
      <c r="MS128" s="34"/>
      <c r="MT128" s="34"/>
      <c r="MU128" s="34"/>
      <c r="MV128" s="34"/>
      <c r="MW128" s="34"/>
      <c r="MX128" s="34"/>
      <c r="MY128" s="34"/>
      <c r="MZ128" s="34"/>
      <c r="NA128" s="34"/>
      <c r="NB128" s="34"/>
      <c r="NC128" s="34"/>
      <c r="ND128" s="34"/>
      <c r="NE128" s="34"/>
      <c r="NF128" s="34"/>
      <c r="NG128" s="34"/>
      <c r="NH128" s="34"/>
      <c r="NI128" s="34"/>
      <c r="NJ128" s="34"/>
      <c r="NK128" s="34"/>
      <c r="NL128" s="34"/>
      <c r="NM128" s="34"/>
      <c r="NN128" s="34"/>
      <c r="NO128" s="34"/>
      <c r="NP128" s="34"/>
      <c r="NQ128" s="34"/>
      <c r="NR128" s="34"/>
      <c r="NS128" s="34"/>
      <c r="NT128" s="34"/>
      <c r="NU128" s="34"/>
      <c r="NV128" s="34"/>
      <c r="NW128" s="34"/>
      <c r="NX128" s="34"/>
      <c r="NY128" s="34"/>
      <c r="NZ128" s="34"/>
      <c r="OA128" s="34"/>
      <c r="OB128" s="34"/>
      <c r="OC128" s="34"/>
      <c r="OD128" s="34"/>
      <c r="OE128" s="34"/>
      <c r="OF128" s="34"/>
      <c r="OG128" s="34"/>
      <c r="OH128" s="34"/>
      <c r="OI128" s="34"/>
      <c r="OJ128" s="34"/>
      <c r="OK128" s="34"/>
      <c r="OL128" s="34"/>
      <c r="OM128" s="34"/>
      <c r="ON128" s="34"/>
      <c r="OO128" s="34"/>
      <c r="OP128" s="34"/>
      <c r="OQ128" s="34"/>
      <c r="OR128" s="34"/>
      <c r="OS128" s="34"/>
      <c r="OT128" s="34"/>
      <c r="OU128" s="34"/>
      <c r="OV128" s="34"/>
      <c r="OW128" s="34"/>
      <c r="OX128" s="34"/>
      <c r="OY128" s="34"/>
      <c r="OZ128" s="34"/>
      <c r="PA128" s="34"/>
      <c r="PB128" s="34"/>
      <c r="PC128" s="34"/>
      <c r="PD128" s="34"/>
      <c r="PE128" s="34"/>
      <c r="PF128" s="34"/>
      <c r="PG128" s="34"/>
      <c r="PH128" s="34"/>
      <c r="PI128" s="34"/>
      <c r="PJ128" s="34"/>
      <c r="PK128" s="34"/>
      <c r="PL128" s="34"/>
      <c r="PM128" s="34"/>
      <c r="PN128" s="34"/>
      <c r="PO128" s="34"/>
      <c r="PP128" s="34"/>
      <c r="PQ128" s="34"/>
      <c r="PR128" s="34"/>
      <c r="PS128" s="34"/>
      <c r="PT128" s="34"/>
      <c r="PU128" s="34"/>
      <c r="PV128" s="34"/>
      <c r="PW128" s="34"/>
      <c r="PX128" s="34"/>
      <c r="PY128" s="34"/>
      <c r="PZ128" s="34"/>
      <c r="QA128" s="34"/>
      <c r="QB128" s="34"/>
      <c r="QC128" s="34"/>
      <c r="QD128" s="34"/>
      <c r="QE128" s="34"/>
      <c r="QF128" s="34"/>
      <c r="QG128" s="34"/>
      <c r="QH128" s="34"/>
      <c r="QI128" s="34"/>
      <c r="QJ128" s="34"/>
      <c r="QK128" s="34"/>
      <c r="QL128" s="34"/>
      <c r="QM128" s="34"/>
      <c r="QN128" s="34"/>
      <c r="QO128" s="34"/>
      <c r="QP128" s="34"/>
      <c r="QQ128" s="34"/>
      <c r="QR128" s="34"/>
      <c r="QS128" s="34"/>
      <c r="QT128" s="34"/>
      <c r="QU128" s="34"/>
      <c r="QV128" s="34"/>
      <c r="QW128" s="34"/>
      <c r="QX128" s="34"/>
      <c r="QY128" s="34"/>
      <c r="QZ128" s="34"/>
      <c r="RA128" s="34"/>
      <c r="RB128" s="34"/>
      <c r="RC128" s="34"/>
      <c r="RD128" s="34"/>
      <c r="RE128" s="34"/>
      <c r="RF128" s="34"/>
      <c r="RG128" s="34"/>
      <c r="RH128" s="34"/>
      <c r="RI128" s="34"/>
      <c r="RJ128" s="34"/>
      <c r="RK128" s="34"/>
      <c r="RL128" s="34"/>
      <c r="RM128" s="34"/>
      <c r="RN128" s="34"/>
      <c r="RO128" s="34"/>
      <c r="RP128" s="34"/>
      <c r="RQ128" s="34"/>
      <c r="RR128" s="34"/>
      <c r="RS128" s="34"/>
      <c r="RT128" s="34"/>
      <c r="RU128" s="34"/>
      <c r="RV128" s="34"/>
      <c r="RW128" s="34"/>
      <c r="RX128" s="34"/>
      <c r="RY128" s="34"/>
      <c r="RZ128" s="34"/>
      <c r="SA128" s="34"/>
      <c r="SB128" s="34"/>
      <c r="SC128" s="34"/>
      <c r="SD128" s="34"/>
      <c r="SE128" s="34"/>
      <c r="SF128" s="34"/>
      <c r="SG128" s="34"/>
      <c r="SH128" s="34"/>
      <c r="SI128" s="34"/>
      <c r="SJ128" s="34"/>
      <c r="SK128" s="34"/>
      <c r="SL128" s="34"/>
      <c r="SM128" s="34"/>
      <c r="SN128" s="34"/>
      <c r="SO128" s="34"/>
      <c r="SP128" s="34"/>
      <c r="SQ128" s="34"/>
      <c r="SR128" s="34"/>
      <c r="SS128" s="34"/>
      <c r="ST128" s="34"/>
      <c r="SU128" s="34"/>
      <c r="SV128" s="34"/>
      <c r="SW128" s="34"/>
      <c r="SX128" s="34"/>
      <c r="SY128" s="34"/>
      <c r="SZ128" s="34"/>
      <c r="TA128" s="34"/>
      <c r="TB128" s="34"/>
      <c r="TC128" s="34"/>
      <c r="TD128" s="34"/>
      <c r="TE128" s="34"/>
      <c r="TF128" s="34"/>
      <c r="TG128" s="34"/>
      <c r="TH128" s="34"/>
      <c r="TI128" s="34"/>
      <c r="TJ128" s="34"/>
      <c r="TK128" s="34"/>
      <c r="TL128" s="34"/>
      <c r="TM128" s="34"/>
      <c r="TN128" s="34"/>
      <c r="TO128" s="34"/>
      <c r="TP128" s="34"/>
      <c r="TQ128" s="34"/>
      <c r="TR128" s="34"/>
      <c r="TS128" s="34"/>
      <c r="TT128" s="34"/>
      <c r="TU128" s="34"/>
      <c r="TV128" s="34"/>
      <c r="TW128" s="34"/>
      <c r="TX128" s="34"/>
      <c r="TY128" s="34"/>
      <c r="TZ128" s="34"/>
      <c r="UA128" s="34"/>
      <c r="UB128" s="34"/>
      <c r="UC128" s="34"/>
      <c r="UD128" s="34"/>
      <c r="UE128" s="34"/>
      <c r="UF128" s="34"/>
      <c r="UG128" s="34"/>
      <c r="UH128" s="34"/>
      <c r="UI128" s="34"/>
      <c r="UJ128" s="34"/>
      <c r="UK128" s="34"/>
      <c r="UL128" s="34"/>
      <c r="UM128" s="34"/>
      <c r="UN128" s="34"/>
      <c r="UO128" s="34"/>
      <c r="UP128" s="34"/>
      <c r="UQ128" s="34"/>
      <c r="UR128" s="34"/>
      <c r="US128" s="34"/>
      <c r="UT128" s="34"/>
      <c r="UU128" s="34"/>
      <c r="UV128" s="34"/>
      <c r="UW128" s="34"/>
      <c r="UX128" s="34"/>
      <c r="UY128" s="34"/>
      <c r="UZ128" s="34"/>
      <c r="VA128" s="34"/>
      <c r="VB128" s="34"/>
      <c r="VC128" s="34"/>
      <c r="VD128" s="34"/>
      <c r="VE128" s="34"/>
      <c r="VF128" s="34"/>
      <c r="VG128" s="34"/>
      <c r="VH128" s="34"/>
      <c r="VI128" s="34"/>
      <c r="VJ128" s="34"/>
      <c r="VK128" s="34"/>
      <c r="VL128" s="34"/>
      <c r="VM128" s="34"/>
      <c r="VN128" s="34"/>
      <c r="VO128" s="34"/>
      <c r="VP128" s="34"/>
      <c r="VQ128" s="34"/>
      <c r="VR128" s="34"/>
      <c r="VS128" s="34"/>
      <c r="VT128" s="34"/>
      <c r="VU128" s="34"/>
      <c r="VV128" s="34"/>
      <c r="VW128" s="34"/>
      <c r="VX128" s="34"/>
      <c r="VY128" s="34"/>
      <c r="VZ128" s="34"/>
      <c r="WA128" s="34"/>
      <c r="WB128" s="34"/>
      <c r="WC128" s="34"/>
      <c r="WD128" s="34"/>
      <c r="WE128" s="34"/>
      <c r="WF128" s="34"/>
      <c r="WG128" s="34"/>
      <c r="WH128" s="34"/>
      <c r="WI128" s="34"/>
      <c r="WJ128" s="34"/>
      <c r="WK128" s="34"/>
      <c r="WL128" s="34"/>
      <c r="WM128" s="34"/>
      <c r="WN128" s="34"/>
      <c r="WO128" s="34"/>
      <c r="WP128" s="34"/>
      <c r="WQ128" s="34"/>
      <c r="WR128" s="34"/>
      <c r="WS128" s="34"/>
      <c r="WT128" s="34"/>
      <c r="WU128" s="34"/>
      <c r="WV128" s="34"/>
      <c r="WW128" s="34"/>
      <c r="WX128" s="34"/>
      <c r="WY128" s="34"/>
      <c r="WZ128" s="34"/>
      <c r="XA128" s="34"/>
      <c r="XB128" s="34"/>
      <c r="XC128" s="34"/>
      <c r="XD128" s="34"/>
      <c r="XE128" s="34"/>
      <c r="XF128" s="34"/>
      <c r="XG128" s="34"/>
      <c r="XH128" s="34"/>
      <c r="XI128" s="34"/>
      <c r="XJ128" s="34"/>
      <c r="XK128" s="34"/>
      <c r="XL128" s="34"/>
      <c r="XM128" s="34"/>
      <c r="XN128" s="34"/>
      <c r="XO128" s="34"/>
      <c r="XP128" s="34"/>
      <c r="XQ128" s="34"/>
      <c r="XR128" s="34"/>
      <c r="XS128" s="34"/>
      <c r="XT128" s="34"/>
      <c r="XU128" s="34"/>
      <c r="XV128" s="34"/>
      <c r="XW128" s="34"/>
      <c r="XX128" s="34"/>
      <c r="XY128" s="34"/>
      <c r="XZ128" s="34"/>
      <c r="YA128" s="34"/>
      <c r="YB128" s="34"/>
      <c r="YC128" s="34"/>
      <c r="YD128" s="34"/>
      <c r="YE128" s="34"/>
      <c r="YF128" s="34"/>
      <c r="YG128" s="34"/>
      <c r="YH128" s="34"/>
      <c r="YI128" s="34"/>
      <c r="YJ128" s="34"/>
      <c r="YK128" s="34"/>
      <c r="YL128" s="34"/>
      <c r="YM128" s="34"/>
      <c r="YN128" s="34"/>
      <c r="YO128" s="34"/>
      <c r="YP128" s="34"/>
      <c r="YQ128" s="34"/>
      <c r="YR128" s="34"/>
      <c r="YS128" s="34"/>
      <c r="YT128" s="34"/>
      <c r="YU128" s="34"/>
      <c r="YV128" s="34"/>
      <c r="YW128" s="34"/>
      <c r="YX128" s="34"/>
      <c r="YY128" s="34"/>
      <c r="YZ128" s="34"/>
      <c r="ZA128" s="34"/>
      <c r="ZB128" s="34"/>
      <c r="ZC128" s="34"/>
      <c r="ZD128" s="34"/>
      <c r="ZE128" s="34"/>
      <c r="ZF128" s="34"/>
      <c r="ZG128" s="34"/>
      <c r="ZH128" s="34"/>
      <c r="ZI128" s="34"/>
      <c r="ZJ128" s="34"/>
      <c r="ZK128" s="34"/>
      <c r="ZL128" s="34"/>
      <c r="ZM128" s="34"/>
      <c r="ZN128" s="34"/>
      <c r="ZO128" s="34"/>
      <c r="ZP128" s="34"/>
      <c r="ZQ128" s="34"/>
      <c r="ZR128" s="34"/>
      <c r="ZS128" s="34"/>
      <c r="ZT128" s="34"/>
      <c r="ZU128" s="34"/>
      <c r="ZV128" s="34"/>
      <c r="ZW128" s="34"/>
      <c r="ZX128" s="34"/>
      <c r="ZY128" s="34"/>
      <c r="ZZ128" s="34"/>
      <c r="AAA128" s="34"/>
      <c r="AAB128" s="34"/>
      <c r="AAC128" s="34"/>
      <c r="AAD128" s="34"/>
      <c r="AAE128" s="34"/>
      <c r="AAF128" s="34"/>
      <c r="AAG128" s="34"/>
      <c r="AAH128" s="34"/>
      <c r="AAI128" s="34"/>
      <c r="AAJ128" s="34"/>
      <c r="AAK128" s="34"/>
      <c r="AAL128" s="34"/>
      <c r="AAM128" s="34"/>
      <c r="AAN128" s="34"/>
      <c r="AAO128" s="34"/>
      <c r="AAP128" s="34"/>
      <c r="AAQ128" s="34"/>
      <c r="AAR128" s="34"/>
      <c r="AAS128" s="34"/>
      <c r="AAT128" s="34"/>
      <c r="AAU128" s="34"/>
      <c r="AAV128" s="34"/>
      <c r="AAW128" s="34"/>
      <c r="AAX128" s="34"/>
      <c r="AAY128" s="34"/>
      <c r="AAZ128" s="34"/>
      <c r="ABA128" s="34"/>
      <c r="ABB128" s="34"/>
      <c r="ABC128" s="34"/>
      <c r="ABD128" s="34"/>
      <c r="ABE128" s="34"/>
      <c r="ABF128" s="34"/>
      <c r="ABG128" s="34"/>
      <c r="ABH128" s="34"/>
      <c r="ABI128" s="34"/>
      <c r="ABJ128" s="34"/>
      <c r="ABK128" s="34"/>
      <c r="ABL128" s="34"/>
      <c r="ABM128" s="34"/>
      <c r="ABN128" s="34"/>
      <c r="ABO128" s="34"/>
      <c r="ABP128" s="34"/>
      <c r="ABQ128" s="34"/>
      <c r="ABR128" s="34"/>
      <c r="ABS128" s="34"/>
      <c r="ABT128" s="34"/>
      <c r="ABU128" s="34"/>
      <c r="ABV128" s="34"/>
      <c r="ABW128" s="34"/>
      <c r="ABX128" s="34"/>
      <c r="ABY128" s="34"/>
      <c r="ABZ128" s="34"/>
      <c r="ACA128" s="34"/>
      <c r="ACB128" s="34"/>
      <c r="ACC128" s="34"/>
      <c r="ACD128" s="34"/>
      <c r="ACE128" s="34"/>
      <c r="ACF128" s="34"/>
      <c r="ACG128" s="34"/>
      <c r="ACH128" s="34"/>
      <c r="ACI128" s="34"/>
      <c r="ACJ128" s="34"/>
      <c r="ACK128" s="34"/>
      <c r="ACL128" s="34"/>
      <c r="ACM128" s="34"/>
      <c r="ACN128" s="34"/>
      <c r="ACO128" s="34"/>
      <c r="ACP128" s="34"/>
      <c r="ACQ128" s="34"/>
      <c r="ACR128" s="34"/>
      <c r="ACS128" s="34"/>
      <c r="ACT128" s="34"/>
      <c r="ACU128" s="34"/>
      <c r="ACV128" s="34"/>
      <c r="ACW128" s="34"/>
      <c r="ACX128" s="34"/>
      <c r="ACY128" s="34"/>
      <c r="ACZ128" s="34"/>
      <c r="ADA128" s="34"/>
      <c r="ADB128" s="34"/>
      <c r="ADC128" s="34"/>
      <c r="ADD128" s="34"/>
      <c r="ADE128" s="34"/>
      <c r="ADF128" s="34"/>
      <c r="ADG128" s="34"/>
      <c r="ADH128" s="34"/>
      <c r="ADI128" s="34"/>
      <c r="ADJ128" s="34"/>
      <c r="ADK128" s="34"/>
      <c r="ADL128" s="34"/>
      <c r="ADM128" s="34"/>
      <c r="ADN128" s="34"/>
      <c r="ADO128" s="34"/>
      <c r="ADP128" s="34"/>
      <c r="ADQ128" s="34"/>
      <c r="ADR128" s="34"/>
      <c r="ADS128" s="34"/>
      <c r="ADT128" s="34"/>
      <c r="ADU128" s="34"/>
      <c r="ADV128" s="34"/>
      <c r="ADW128" s="34"/>
      <c r="ADX128" s="34"/>
      <c r="ADY128" s="34"/>
      <c r="ADZ128" s="34"/>
      <c r="AEA128" s="34"/>
      <c r="AEB128" s="34"/>
      <c r="AEC128" s="34"/>
      <c r="AED128" s="34"/>
      <c r="AEE128" s="34"/>
      <c r="AEF128" s="34"/>
      <c r="AEG128" s="34"/>
      <c r="AEH128" s="34"/>
      <c r="AEI128" s="34"/>
      <c r="AEJ128" s="34"/>
      <c r="AEK128" s="34"/>
      <c r="AEL128" s="34"/>
      <c r="AEM128" s="34"/>
      <c r="AEN128" s="34"/>
      <c r="AEO128" s="34"/>
      <c r="AEP128" s="34"/>
      <c r="AEQ128" s="34"/>
      <c r="AER128" s="34"/>
      <c r="AES128" s="34"/>
      <c r="AET128" s="34"/>
      <c r="AEU128" s="34"/>
      <c r="AEV128" s="34"/>
      <c r="AEW128" s="34"/>
      <c r="AEX128" s="34"/>
      <c r="AEY128" s="34"/>
      <c r="AEZ128" s="34"/>
      <c r="AFA128" s="34"/>
      <c r="AFB128" s="34"/>
      <c r="AFC128" s="34"/>
      <c r="AFD128" s="34"/>
      <c r="AFE128" s="34"/>
      <c r="AFF128" s="34"/>
      <c r="AFG128" s="34"/>
      <c r="AFH128" s="34"/>
      <c r="AFI128" s="34"/>
      <c r="AFJ128" s="34"/>
      <c r="AFK128" s="34"/>
      <c r="AFL128" s="34"/>
      <c r="AFM128" s="34"/>
      <c r="AFN128" s="34"/>
      <c r="AFO128" s="34"/>
      <c r="AFP128" s="34"/>
      <c r="AFQ128" s="34"/>
      <c r="AFR128" s="34"/>
      <c r="AFS128" s="34"/>
      <c r="AFT128" s="34"/>
      <c r="AFU128" s="34"/>
      <c r="AFV128" s="34"/>
      <c r="AFW128" s="34"/>
      <c r="AFX128" s="34"/>
      <c r="AFY128" s="34"/>
      <c r="AFZ128" s="34"/>
      <c r="AGA128" s="34"/>
      <c r="AGB128" s="34"/>
      <c r="AGC128" s="34"/>
      <c r="AGD128" s="34"/>
      <c r="AGE128" s="34"/>
      <c r="AGF128" s="34"/>
      <c r="AGG128" s="34"/>
      <c r="AGH128" s="34"/>
      <c r="AGI128" s="34"/>
      <c r="AGJ128" s="34"/>
      <c r="AGK128" s="34"/>
      <c r="AGL128" s="34"/>
      <c r="AGM128" s="34"/>
      <c r="AGN128" s="34"/>
      <c r="AGO128" s="34"/>
      <c r="AGP128" s="34"/>
      <c r="AGQ128" s="34"/>
      <c r="AGR128" s="34"/>
      <c r="AGS128" s="34"/>
      <c r="AGT128" s="34"/>
      <c r="AGU128" s="34"/>
      <c r="AGV128" s="34"/>
      <c r="AGW128" s="34"/>
      <c r="AGX128" s="34"/>
      <c r="AGY128" s="34"/>
      <c r="AGZ128" s="34"/>
      <c r="AHA128" s="34"/>
      <c r="AHB128" s="34"/>
      <c r="AHC128" s="34"/>
      <c r="AHD128" s="34"/>
      <c r="AHE128" s="34"/>
      <c r="AHF128" s="34"/>
      <c r="AHG128" s="34"/>
      <c r="AHH128" s="34"/>
      <c r="AHI128" s="34"/>
      <c r="AHJ128" s="34"/>
      <c r="AHK128" s="34"/>
      <c r="AHL128" s="34"/>
      <c r="AHM128" s="34"/>
      <c r="AHN128" s="34"/>
      <c r="AHO128" s="34"/>
      <c r="AHP128" s="34"/>
      <c r="AHQ128" s="34"/>
      <c r="AHR128" s="34"/>
      <c r="AHS128" s="34"/>
      <c r="AHT128" s="34"/>
      <c r="AHU128" s="34"/>
      <c r="AHV128" s="34"/>
      <c r="AHW128" s="34"/>
      <c r="AHX128" s="34"/>
      <c r="AHY128" s="34"/>
      <c r="AHZ128" s="34"/>
      <c r="AIA128" s="34"/>
      <c r="AIB128" s="34"/>
      <c r="AIC128" s="34"/>
      <c r="AID128" s="34"/>
      <c r="AIE128" s="34"/>
      <c r="AIF128" s="34"/>
      <c r="AIG128" s="34"/>
      <c r="AIH128" s="34"/>
      <c r="AII128" s="34"/>
      <c r="AIJ128" s="34"/>
      <c r="AIK128" s="34"/>
      <c r="AIL128" s="34"/>
      <c r="AIM128" s="34"/>
      <c r="AIN128" s="34"/>
      <c r="AIO128" s="34"/>
      <c r="AIP128" s="34"/>
      <c r="AIQ128" s="34"/>
      <c r="AIR128" s="34"/>
      <c r="AIS128" s="34"/>
      <c r="AIT128" s="34"/>
      <c r="AIU128" s="34"/>
      <c r="AIV128" s="34"/>
      <c r="AIW128" s="34"/>
      <c r="AIX128" s="34"/>
      <c r="AIY128" s="34"/>
      <c r="AIZ128" s="34"/>
      <c r="AJA128" s="34"/>
      <c r="AJB128" s="34"/>
      <c r="AJC128" s="34"/>
      <c r="AJD128" s="34"/>
      <c r="AJE128" s="34"/>
      <c r="AJF128" s="34"/>
      <c r="AJG128" s="34"/>
      <c r="AJH128" s="34"/>
      <c r="AJI128" s="34"/>
      <c r="AJJ128" s="34"/>
      <c r="AJK128" s="34"/>
      <c r="AJL128" s="34"/>
      <c r="AJM128" s="34"/>
      <c r="AJN128" s="34"/>
      <c r="AJO128" s="34"/>
      <c r="AJP128" s="34"/>
      <c r="AJQ128" s="34"/>
      <c r="AJR128" s="34"/>
      <c r="AJS128" s="34"/>
      <c r="AJT128" s="34"/>
      <c r="AJU128" s="34"/>
      <c r="AJV128" s="34"/>
      <c r="AJW128" s="34"/>
      <c r="AJX128" s="34"/>
      <c r="AJY128" s="34"/>
      <c r="AJZ128" s="34"/>
      <c r="AKA128" s="34"/>
      <c r="AKB128" s="34"/>
      <c r="AKC128" s="34"/>
      <c r="AKD128" s="34"/>
      <c r="AKE128" s="34"/>
      <c r="AKF128" s="34"/>
      <c r="AKG128" s="34"/>
      <c r="AKH128" s="34"/>
      <c r="AKI128" s="34"/>
      <c r="AKJ128" s="34"/>
      <c r="AKK128" s="34"/>
      <c r="AKL128" s="34"/>
      <c r="AKM128" s="34"/>
      <c r="AKN128" s="34"/>
      <c r="AKO128" s="34"/>
      <c r="AKP128" s="34"/>
      <c r="AKQ128" s="34"/>
      <c r="AKR128" s="34"/>
      <c r="AKS128" s="34"/>
      <c r="AKT128" s="34"/>
      <c r="AKU128" s="34"/>
      <c r="AKV128" s="34"/>
      <c r="AKW128" s="34"/>
      <c r="AKX128" s="34"/>
      <c r="AKY128" s="34"/>
      <c r="AKZ128" s="34"/>
      <c r="ALA128" s="34"/>
      <c r="ALB128" s="34"/>
      <c r="ALC128" s="34"/>
      <c r="ALD128" s="34"/>
      <c r="ALE128" s="34"/>
      <c r="ALF128" s="34"/>
      <c r="ALG128" s="34"/>
      <c r="ALH128" s="34"/>
      <c r="ALI128" s="34"/>
      <c r="ALJ128" s="34"/>
      <c r="ALK128" s="34"/>
      <c r="ALL128" s="34"/>
      <c r="ALM128" s="34"/>
      <c r="ALN128" s="34"/>
      <c r="ALO128" s="34"/>
      <c r="ALP128" s="34"/>
      <c r="ALQ128" s="34"/>
      <c r="ALR128" s="34"/>
      <c r="ALS128" s="34"/>
      <c r="ALT128" s="34"/>
      <c r="ALU128" s="34"/>
      <c r="ALV128" s="34"/>
      <c r="ALW128" s="34"/>
      <c r="ALX128" s="34"/>
      <c r="ALY128" s="34"/>
      <c r="ALZ128" s="34"/>
      <c r="AMA128" s="34"/>
      <c r="AMB128" s="34"/>
      <c r="AMC128" s="34"/>
      <c r="AMD128" s="34"/>
      <c r="AME128" s="34"/>
      <c r="AMF128" s="34"/>
      <c r="AMG128" s="34"/>
      <c r="AMH128" s="34"/>
      <c r="AMI128" s="34"/>
      <c r="AMJ128" s="34"/>
      <c r="AMK128" s="34"/>
    </row>
    <row r="129" spans="1:1025" s="35" customFormat="1" ht="14.25" customHeight="1">
      <c r="A129" s="230" t="s">
        <v>23</v>
      </c>
      <c r="B129" s="284" t="s">
        <v>134</v>
      </c>
      <c r="C129" s="284"/>
      <c r="D129" s="284"/>
      <c r="E129" s="284"/>
      <c r="F129" s="284"/>
      <c r="G129" s="106">
        <f>ROUND(((3/30)/12)*($G$120),2)</f>
        <v>45.87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  <c r="JB129" s="34"/>
      <c r="JC129" s="34"/>
      <c r="JD129" s="34"/>
      <c r="JE129" s="34"/>
      <c r="JF129" s="34"/>
      <c r="JG129" s="34"/>
      <c r="JH129" s="34"/>
      <c r="JI129" s="34"/>
      <c r="JJ129" s="34"/>
      <c r="JK129" s="34"/>
      <c r="JL129" s="34"/>
      <c r="JM129" s="34"/>
      <c r="JN129" s="34"/>
      <c r="JO129" s="34"/>
      <c r="JP129" s="34"/>
      <c r="JQ129" s="34"/>
      <c r="JR129" s="34"/>
      <c r="JS129" s="34"/>
      <c r="JT129" s="34"/>
      <c r="JU129" s="34"/>
      <c r="JV129" s="34"/>
      <c r="JW129" s="34"/>
      <c r="JX129" s="34"/>
      <c r="JY129" s="34"/>
      <c r="JZ129" s="34"/>
      <c r="KA129" s="34"/>
      <c r="KB129" s="34"/>
      <c r="KC129" s="34"/>
      <c r="KD129" s="34"/>
      <c r="KE129" s="34"/>
      <c r="KF129" s="34"/>
      <c r="KG129" s="34"/>
      <c r="KH129" s="34"/>
      <c r="KI129" s="34"/>
      <c r="KJ129" s="34"/>
      <c r="KK129" s="34"/>
      <c r="KL129" s="34"/>
      <c r="KM129" s="34"/>
      <c r="KN129" s="34"/>
      <c r="KO129" s="34"/>
      <c r="KP129" s="34"/>
      <c r="KQ129" s="34"/>
      <c r="KR129" s="34"/>
      <c r="KS129" s="34"/>
      <c r="KT129" s="34"/>
      <c r="KU129" s="34"/>
      <c r="KV129" s="34"/>
      <c r="KW129" s="34"/>
      <c r="KX129" s="34"/>
      <c r="KY129" s="34"/>
      <c r="KZ129" s="34"/>
      <c r="LA129" s="34"/>
      <c r="LB129" s="34"/>
      <c r="LC129" s="34"/>
      <c r="LD129" s="34"/>
      <c r="LE129" s="34"/>
      <c r="LF129" s="34"/>
      <c r="LG129" s="34"/>
      <c r="LH129" s="34"/>
      <c r="LI129" s="34"/>
      <c r="LJ129" s="34"/>
      <c r="LK129" s="34"/>
      <c r="LL129" s="34"/>
      <c r="LM129" s="34"/>
      <c r="LN129" s="34"/>
      <c r="LO129" s="34"/>
      <c r="LP129" s="34"/>
      <c r="LQ129" s="34"/>
      <c r="LR129" s="34"/>
      <c r="LS129" s="34"/>
      <c r="LT129" s="34"/>
      <c r="LU129" s="34"/>
      <c r="LV129" s="34"/>
      <c r="LW129" s="34"/>
      <c r="LX129" s="34"/>
      <c r="LY129" s="34"/>
      <c r="LZ129" s="34"/>
      <c r="MA129" s="34"/>
      <c r="MB129" s="34"/>
      <c r="MC129" s="34"/>
      <c r="MD129" s="34"/>
      <c r="ME129" s="34"/>
      <c r="MF129" s="34"/>
      <c r="MG129" s="34"/>
      <c r="MH129" s="34"/>
      <c r="MI129" s="34"/>
      <c r="MJ129" s="34"/>
      <c r="MK129" s="34"/>
      <c r="ML129" s="34"/>
      <c r="MM129" s="34"/>
      <c r="MN129" s="34"/>
      <c r="MO129" s="34"/>
      <c r="MP129" s="34"/>
      <c r="MQ129" s="34"/>
      <c r="MR129" s="34"/>
      <c r="MS129" s="34"/>
      <c r="MT129" s="34"/>
      <c r="MU129" s="34"/>
      <c r="MV129" s="34"/>
      <c r="MW129" s="34"/>
      <c r="MX129" s="34"/>
      <c r="MY129" s="34"/>
      <c r="MZ129" s="34"/>
      <c r="NA129" s="34"/>
      <c r="NB129" s="34"/>
      <c r="NC129" s="34"/>
      <c r="ND129" s="34"/>
      <c r="NE129" s="34"/>
      <c r="NF129" s="34"/>
      <c r="NG129" s="34"/>
      <c r="NH129" s="34"/>
      <c r="NI129" s="34"/>
      <c r="NJ129" s="34"/>
      <c r="NK129" s="34"/>
      <c r="NL129" s="34"/>
      <c r="NM129" s="34"/>
      <c r="NN129" s="34"/>
      <c r="NO129" s="34"/>
      <c r="NP129" s="34"/>
      <c r="NQ129" s="34"/>
      <c r="NR129" s="34"/>
      <c r="NS129" s="34"/>
      <c r="NT129" s="34"/>
      <c r="NU129" s="34"/>
      <c r="NV129" s="34"/>
      <c r="NW129" s="34"/>
      <c r="NX129" s="34"/>
      <c r="NY129" s="34"/>
      <c r="NZ129" s="34"/>
      <c r="OA129" s="34"/>
      <c r="OB129" s="34"/>
      <c r="OC129" s="34"/>
      <c r="OD129" s="34"/>
      <c r="OE129" s="34"/>
      <c r="OF129" s="34"/>
      <c r="OG129" s="34"/>
      <c r="OH129" s="34"/>
      <c r="OI129" s="34"/>
      <c r="OJ129" s="34"/>
      <c r="OK129" s="34"/>
      <c r="OL129" s="34"/>
      <c r="OM129" s="34"/>
      <c r="ON129" s="34"/>
      <c r="OO129" s="34"/>
      <c r="OP129" s="34"/>
      <c r="OQ129" s="34"/>
      <c r="OR129" s="34"/>
      <c r="OS129" s="34"/>
      <c r="OT129" s="34"/>
      <c r="OU129" s="34"/>
      <c r="OV129" s="34"/>
      <c r="OW129" s="34"/>
      <c r="OX129" s="34"/>
      <c r="OY129" s="34"/>
      <c r="OZ129" s="34"/>
      <c r="PA129" s="34"/>
      <c r="PB129" s="34"/>
      <c r="PC129" s="34"/>
      <c r="PD129" s="34"/>
      <c r="PE129" s="34"/>
      <c r="PF129" s="34"/>
      <c r="PG129" s="34"/>
      <c r="PH129" s="34"/>
      <c r="PI129" s="34"/>
      <c r="PJ129" s="34"/>
      <c r="PK129" s="34"/>
      <c r="PL129" s="34"/>
      <c r="PM129" s="34"/>
      <c r="PN129" s="34"/>
      <c r="PO129" s="34"/>
      <c r="PP129" s="34"/>
      <c r="PQ129" s="34"/>
      <c r="PR129" s="34"/>
      <c r="PS129" s="34"/>
      <c r="PT129" s="34"/>
      <c r="PU129" s="34"/>
      <c r="PV129" s="34"/>
      <c r="PW129" s="34"/>
      <c r="PX129" s="34"/>
      <c r="PY129" s="34"/>
      <c r="PZ129" s="34"/>
      <c r="QA129" s="34"/>
      <c r="QB129" s="34"/>
      <c r="QC129" s="34"/>
      <c r="QD129" s="34"/>
      <c r="QE129" s="34"/>
      <c r="QF129" s="34"/>
      <c r="QG129" s="34"/>
      <c r="QH129" s="34"/>
      <c r="QI129" s="34"/>
      <c r="QJ129" s="34"/>
      <c r="QK129" s="34"/>
      <c r="QL129" s="34"/>
      <c r="QM129" s="34"/>
      <c r="QN129" s="34"/>
      <c r="QO129" s="34"/>
      <c r="QP129" s="34"/>
      <c r="QQ129" s="34"/>
      <c r="QR129" s="34"/>
      <c r="QS129" s="34"/>
      <c r="QT129" s="34"/>
      <c r="QU129" s="34"/>
      <c r="QV129" s="34"/>
      <c r="QW129" s="34"/>
      <c r="QX129" s="34"/>
      <c r="QY129" s="34"/>
      <c r="QZ129" s="34"/>
      <c r="RA129" s="34"/>
      <c r="RB129" s="34"/>
      <c r="RC129" s="34"/>
      <c r="RD129" s="34"/>
      <c r="RE129" s="34"/>
      <c r="RF129" s="34"/>
      <c r="RG129" s="34"/>
      <c r="RH129" s="34"/>
      <c r="RI129" s="34"/>
      <c r="RJ129" s="34"/>
      <c r="RK129" s="34"/>
      <c r="RL129" s="34"/>
      <c r="RM129" s="34"/>
      <c r="RN129" s="34"/>
      <c r="RO129" s="34"/>
      <c r="RP129" s="34"/>
      <c r="RQ129" s="34"/>
      <c r="RR129" s="34"/>
      <c r="RS129" s="34"/>
      <c r="RT129" s="34"/>
      <c r="RU129" s="34"/>
      <c r="RV129" s="34"/>
      <c r="RW129" s="34"/>
      <c r="RX129" s="34"/>
      <c r="RY129" s="34"/>
      <c r="RZ129" s="34"/>
      <c r="SA129" s="34"/>
      <c r="SB129" s="34"/>
      <c r="SC129" s="34"/>
      <c r="SD129" s="34"/>
      <c r="SE129" s="34"/>
      <c r="SF129" s="34"/>
      <c r="SG129" s="34"/>
      <c r="SH129" s="34"/>
      <c r="SI129" s="34"/>
      <c r="SJ129" s="34"/>
      <c r="SK129" s="34"/>
      <c r="SL129" s="34"/>
      <c r="SM129" s="34"/>
      <c r="SN129" s="34"/>
      <c r="SO129" s="34"/>
      <c r="SP129" s="34"/>
      <c r="SQ129" s="34"/>
      <c r="SR129" s="34"/>
      <c r="SS129" s="34"/>
      <c r="ST129" s="34"/>
      <c r="SU129" s="34"/>
      <c r="SV129" s="34"/>
      <c r="SW129" s="34"/>
      <c r="SX129" s="34"/>
      <c r="SY129" s="34"/>
      <c r="SZ129" s="34"/>
      <c r="TA129" s="34"/>
      <c r="TB129" s="34"/>
      <c r="TC129" s="34"/>
      <c r="TD129" s="34"/>
      <c r="TE129" s="34"/>
      <c r="TF129" s="34"/>
      <c r="TG129" s="34"/>
      <c r="TH129" s="34"/>
      <c r="TI129" s="34"/>
      <c r="TJ129" s="34"/>
      <c r="TK129" s="34"/>
      <c r="TL129" s="34"/>
      <c r="TM129" s="34"/>
      <c r="TN129" s="34"/>
      <c r="TO129" s="34"/>
      <c r="TP129" s="34"/>
      <c r="TQ129" s="34"/>
      <c r="TR129" s="34"/>
      <c r="TS129" s="34"/>
      <c r="TT129" s="34"/>
      <c r="TU129" s="34"/>
      <c r="TV129" s="34"/>
      <c r="TW129" s="34"/>
      <c r="TX129" s="34"/>
      <c r="TY129" s="34"/>
      <c r="TZ129" s="34"/>
      <c r="UA129" s="34"/>
      <c r="UB129" s="34"/>
      <c r="UC129" s="34"/>
      <c r="UD129" s="34"/>
      <c r="UE129" s="34"/>
      <c r="UF129" s="34"/>
      <c r="UG129" s="34"/>
      <c r="UH129" s="34"/>
      <c r="UI129" s="34"/>
      <c r="UJ129" s="34"/>
      <c r="UK129" s="34"/>
      <c r="UL129" s="34"/>
      <c r="UM129" s="34"/>
      <c r="UN129" s="34"/>
      <c r="UO129" s="34"/>
      <c r="UP129" s="34"/>
      <c r="UQ129" s="34"/>
      <c r="UR129" s="34"/>
      <c r="US129" s="34"/>
      <c r="UT129" s="34"/>
      <c r="UU129" s="34"/>
      <c r="UV129" s="34"/>
      <c r="UW129" s="34"/>
      <c r="UX129" s="34"/>
      <c r="UY129" s="34"/>
      <c r="UZ129" s="34"/>
      <c r="VA129" s="34"/>
      <c r="VB129" s="34"/>
      <c r="VC129" s="34"/>
      <c r="VD129" s="34"/>
      <c r="VE129" s="34"/>
      <c r="VF129" s="34"/>
      <c r="VG129" s="34"/>
      <c r="VH129" s="34"/>
      <c r="VI129" s="34"/>
      <c r="VJ129" s="34"/>
      <c r="VK129" s="34"/>
      <c r="VL129" s="34"/>
      <c r="VM129" s="34"/>
      <c r="VN129" s="34"/>
      <c r="VO129" s="34"/>
      <c r="VP129" s="34"/>
      <c r="VQ129" s="34"/>
      <c r="VR129" s="34"/>
      <c r="VS129" s="34"/>
      <c r="VT129" s="34"/>
      <c r="VU129" s="34"/>
      <c r="VV129" s="34"/>
      <c r="VW129" s="34"/>
      <c r="VX129" s="34"/>
      <c r="VY129" s="34"/>
      <c r="VZ129" s="34"/>
      <c r="WA129" s="34"/>
      <c r="WB129" s="34"/>
      <c r="WC129" s="34"/>
      <c r="WD129" s="34"/>
      <c r="WE129" s="34"/>
      <c r="WF129" s="34"/>
      <c r="WG129" s="34"/>
      <c r="WH129" s="34"/>
      <c r="WI129" s="34"/>
      <c r="WJ129" s="34"/>
      <c r="WK129" s="34"/>
      <c r="WL129" s="34"/>
      <c r="WM129" s="34"/>
      <c r="WN129" s="34"/>
      <c r="WO129" s="34"/>
      <c r="WP129" s="34"/>
      <c r="WQ129" s="34"/>
      <c r="WR129" s="34"/>
      <c r="WS129" s="34"/>
      <c r="WT129" s="34"/>
      <c r="WU129" s="34"/>
      <c r="WV129" s="34"/>
      <c r="WW129" s="34"/>
      <c r="WX129" s="34"/>
      <c r="WY129" s="34"/>
      <c r="WZ129" s="34"/>
      <c r="XA129" s="34"/>
      <c r="XB129" s="34"/>
      <c r="XC129" s="34"/>
      <c r="XD129" s="34"/>
      <c r="XE129" s="34"/>
      <c r="XF129" s="34"/>
      <c r="XG129" s="34"/>
      <c r="XH129" s="34"/>
      <c r="XI129" s="34"/>
      <c r="XJ129" s="34"/>
      <c r="XK129" s="34"/>
      <c r="XL129" s="34"/>
      <c r="XM129" s="34"/>
      <c r="XN129" s="34"/>
      <c r="XO129" s="34"/>
      <c r="XP129" s="34"/>
      <c r="XQ129" s="34"/>
      <c r="XR129" s="34"/>
      <c r="XS129" s="34"/>
      <c r="XT129" s="34"/>
      <c r="XU129" s="34"/>
      <c r="XV129" s="34"/>
      <c r="XW129" s="34"/>
      <c r="XX129" s="34"/>
      <c r="XY129" s="34"/>
      <c r="XZ129" s="34"/>
      <c r="YA129" s="34"/>
      <c r="YB129" s="34"/>
      <c r="YC129" s="34"/>
      <c r="YD129" s="34"/>
      <c r="YE129" s="34"/>
      <c r="YF129" s="34"/>
      <c r="YG129" s="34"/>
      <c r="YH129" s="34"/>
      <c r="YI129" s="34"/>
      <c r="YJ129" s="34"/>
      <c r="YK129" s="34"/>
      <c r="YL129" s="34"/>
      <c r="YM129" s="34"/>
      <c r="YN129" s="34"/>
      <c r="YO129" s="34"/>
      <c r="YP129" s="34"/>
      <c r="YQ129" s="34"/>
      <c r="YR129" s="34"/>
      <c r="YS129" s="34"/>
      <c r="YT129" s="34"/>
      <c r="YU129" s="34"/>
      <c r="YV129" s="34"/>
      <c r="YW129" s="34"/>
      <c r="YX129" s="34"/>
      <c r="YY129" s="34"/>
      <c r="YZ129" s="34"/>
      <c r="ZA129" s="34"/>
      <c r="ZB129" s="34"/>
      <c r="ZC129" s="34"/>
      <c r="ZD129" s="34"/>
      <c r="ZE129" s="34"/>
      <c r="ZF129" s="34"/>
      <c r="ZG129" s="34"/>
      <c r="ZH129" s="34"/>
      <c r="ZI129" s="34"/>
      <c r="ZJ129" s="34"/>
      <c r="ZK129" s="34"/>
      <c r="ZL129" s="34"/>
      <c r="ZM129" s="34"/>
      <c r="ZN129" s="34"/>
      <c r="ZO129" s="34"/>
      <c r="ZP129" s="34"/>
      <c r="ZQ129" s="34"/>
      <c r="ZR129" s="34"/>
      <c r="ZS129" s="34"/>
      <c r="ZT129" s="34"/>
      <c r="ZU129" s="34"/>
      <c r="ZV129" s="34"/>
      <c r="ZW129" s="34"/>
      <c r="ZX129" s="34"/>
      <c r="ZY129" s="34"/>
      <c r="ZZ129" s="34"/>
      <c r="AAA129" s="34"/>
      <c r="AAB129" s="34"/>
      <c r="AAC129" s="34"/>
      <c r="AAD129" s="34"/>
      <c r="AAE129" s="34"/>
      <c r="AAF129" s="34"/>
      <c r="AAG129" s="34"/>
      <c r="AAH129" s="34"/>
      <c r="AAI129" s="34"/>
      <c r="AAJ129" s="34"/>
      <c r="AAK129" s="34"/>
      <c r="AAL129" s="34"/>
      <c r="AAM129" s="34"/>
      <c r="AAN129" s="34"/>
      <c r="AAO129" s="34"/>
      <c r="AAP129" s="34"/>
      <c r="AAQ129" s="34"/>
      <c r="AAR129" s="34"/>
      <c r="AAS129" s="34"/>
      <c r="AAT129" s="34"/>
      <c r="AAU129" s="34"/>
      <c r="AAV129" s="34"/>
      <c r="AAW129" s="34"/>
      <c r="AAX129" s="34"/>
      <c r="AAY129" s="34"/>
      <c r="AAZ129" s="34"/>
      <c r="ABA129" s="34"/>
      <c r="ABB129" s="34"/>
      <c r="ABC129" s="34"/>
      <c r="ABD129" s="34"/>
      <c r="ABE129" s="34"/>
      <c r="ABF129" s="34"/>
      <c r="ABG129" s="34"/>
      <c r="ABH129" s="34"/>
      <c r="ABI129" s="34"/>
      <c r="ABJ129" s="34"/>
      <c r="ABK129" s="34"/>
      <c r="ABL129" s="34"/>
      <c r="ABM129" s="34"/>
      <c r="ABN129" s="34"/>
      <c r="ABO129" s="34"/>
      <c r="ABP129" s="34"/>
      <c r="ABQ129" s="34"/>
      <c r="ABR129" s="34"/>
      <c r="ABS129" s="34"/>
      <c r="ABT129" s="34"/>
      <c r="ABU129" s="34"/>
      <c r="ABV129" s="34"/>
      <c r="ABW129" s="34"/>
      <c r="ABX129" s="34"/>
      <c r="ABY129" s="34"/>
      <c r="ABZ129" s="34"/>
      <c r="ACA129" s="34"/>
      <c r="ACB129" s="34"/>
      <c r="ACC129" s="34"/>
      <c r="ACD129" s="34"/>
      <c r="ACE129" s="34"/>
      <c r="ACF129" s="34"/>
      <c r="ACG129" s="34"/>
      <c r="ACH129" s="34"/>
      <c r="ACI129" s="34"/>
      <c r="ACJ129" s="34"/>
      <c r="ACK129" s="34"/>
      <c r="ACL129" s="34"/>
      <c r="ACM129" s="34"/>
      <c r="ACN129" s="34"/>
      <c r="ACO129" s="34"/>
      <c r="ACP129" s="34"/>
      <c r="ACQ129" s="34"/>
      <c r="ACR129" s="34"/>
      <c r="ACS129" s="34"/>
      <c r="ACT129" s="34"/>
      <c r="ACU129" s="34"/>
      <c r="ACV129" s="34"/>
      <c r="ACW129" s="34"/>
      <c r="ACX129" s="34"/>
      <c r="ACY129" s="34"/>
      <c r="ACZ129" s="34"/>
      <c r="ADA129" s="34"/>
      <c r="ADB129" s="34"/>
      <c r="ADC129" s="34"/>
      <c r="ADD129" s="34"/>
      <c r="ADE129" s="34"/>
      <c r="ADF129" s="34"/>
      <c r="ADG129" s="34"/>
      <c r="ADH129" s="34"/>
      <c r="ADI129" s="34"/>
      <c r="ADJ129" s="34"/>
      <c r="ADK129" s="34"/>
      <c r="ADL129" s="34"/>
      <c r="ADM129" s="34"/>
      <c r="ADN129" s="34"/>
      <c r="ADO129" s="34"/>
      <c r="ADP129" s="34"/>
      <c r="ADQ129" s="34"/>
      <c r="ADR129" s="34"/>
      <c r="ADS129" s="34"/>
      <c r="ADT129" s="34"/>
      <c r="ADU129" s="34"/>
      <c r="ADV129" s="34"/>
      <c r="ADW129" s="34"/>
      <c r="ADX129" s="34"/>
      <c r="ADY129" s="34"/>
      <c r="ADZ129" s="34"/>
      <c r="AEA129" s="34"/>
      <c r="AEB129" s="34"/>
      <c r="AEC129" s="34"/>
      <c r="AED129" s="34"/>
      <c r="AEE129" s="34"/>
      <c r="AEF129" s="34"/>
      <c r="AEG129" s="34"/>
      <c r="AEH129" s="34"/>
      <c r="AEI129" s="34"/>
      <c r="AEJ129" s="34"/>
      <c r="AEK129" s="34"/>
      <c r="AEL129" s="34"/>
      <c r="AEM129" s="34"/>
      <c r="AEN129" s="34"/>
      <c r="AEO129" s="34"/>
      <c r="AEP129" s="34"/>
      <c r="AEQ129" s="34"/>
      <c r="AER129" s="34"/>
      <c r="AES129" s="34"/>
      <c r="AET129" s="34"/>
      <c r="AEU129" s="34"/>
      <c r="AEV129" s="34"/>
      <c r="AEW129" s="34"/>
      <c r="AEX129" s="34"/>
      <c r="AEY129" s="34"/>
      <c r="AEZ129" s="34"/>
      <c r="AFA129" s="34"/>
      <c r="AFB129" s="34"/>
      <c r="AFC129" s="34"/>
      <c r="AFD129" s="34"/>
      <c r="AFE129" s="34"/>
      <c r="AFF129" s="34"/>
      <c r="AFG129" s="34"/>
      <c r="AFH129" s="34"/>
      <c r="AFI129" s="34"/>
      <c r="AFJ129" s="34"/>
      <c r="AFK129" s="34"/>
      <c r="AFL129" s="34"/>
      <c r="AFM129" s="34"/>
      <c r="AFN129" s="34"/>
      <c r="AFO129" s="34"/>
      <c r="AFP129" s="34"/>
      <c r="AFQ129" s="34"/>
      <c r="AFR129" s="34"/>
      <c r="AFS129" s="34"/>
      <c r="AFT129" s="34"/>
      <c r="AFU129" s="34"/>
      <c r="AFV129" s="34"/>
      <c r="AFW129" s="34"/>
      <c r="AFX129" s="34"/>
      <c r="AFY129" s="34"/>
      <c r="AFZ129" s="34"/>
      <c r="AGA129" s="34"/>
      <c r="AGB129" s="34"/>
      <c r="AGC129" s="34"/>
      <c r="AGD129" s="34"/>
      <c r="AGE129" s="34"/>
      <c r="AGF129" s="34"/>
      <c r="AGG129" s="34"/>
      <c r="AGH129" s="34"/>
      <c r="AGI129" s="34"/>
      <c r="AGJ129" s="34"/>
      <c r="AGK129" s="34"/>
      <c r="AGL129" s="34"/>
      <c r="AGM129" s="34"/>
      <c r="AGN129" s="34"/>
      <c r="AGO129" s="34"/>
      <c r="AGP129" s="34"/>
      <c r="AGQ129" s="34"/>
      <c r="AGR129" s="34"/>
      <c r="AGS129" s="34"/>
      <c r="AGT129" s="34"/>
      <c r="AGU129" s="34"/>
      <c r="AGV129" s="34"/>
      <c r="AGW129" s="34"/>
      <c r="AGX129" s="34"/>
      <c r="AGY129" s="34"/>
      <c r="AGZ129" s="34"/>
      <c r="AHA129" s="34"/>
      <c r="AHB129" s="34"/>
      <c r="AHC129" s="34"/>
      <c r="AHD129" s="34"/>
      <c r="AHE129" s="34"/>
      <c r="AHF129" s="34"/>
      <c r="AHG129" s="34"/>
      <c r="AHH129" s="34"/>
      <c r="AHI129" s="34"/>
      <c r="AHJ129" s="34"/>
      <c r="AHK129" s="34"/>
      <c r="AHL129" s="34"/>
      <c r="AHM129" s="34"/>
      <c r="AHN129" s="34"/>
      <c r="AHO129" s="34"/>
      <c r="AHP129" s="34"/>
      <c r="AHQ129" s="34"/>
      <c r="AHR129" s="34"/>
      <c r="AHS129" s="34"/>
      <c r="AHT129" s="34"/>
      <c r="AHU129" s="34"/>
      <c r="AHV129" s="34"/>
      <c r="AHW129" s="34"/>
      <c r="AHX129" s="34"/>
      <c r="AHY129" s="34"/>
      <c r="AHZ129" s="34"/>
      <c r="AIA129" s="34"/>
      <c r="AIB129" s="34"/>
      <c r="AIC129" s="34"/>
      <c r="AID129" s="34"/>
      <c r="AIE129" s="34"/>
      <c r="AIF129" s="34"/>
      <c r="AIG129" s="34"/>
      <c r="AIH129" s="34"/>
      <c r="AII129" s="34"/>
      <c r="AIJ129" s="34"/>
      <c r="AIK129" s="34"/>
      <c r="AIL129" s="34"/>
      <c r="AIM129" s="34"/>
      <c r="AIN129" s="34"/>
      <c r="AIO129" s="34"/>
      <c r="AIP129" s="34"/>
      <c r="AIQ129" s="34"/>
      <c r="AIR129" s="34"/>
      <c r="AIS129" s="34"/>
      <c r="AIT129" s="34"/>
      <c r="AIU129" s="34"/>
      <c r="AIV129" s="34"/>
      <c r="AIW129" s="34"/>
      <c r="AIX129" s="34"/>
      <c r="AIY129" s="34"/>
      <c r="AIZ129" s="34"/>
      <c r="AJA129" s="34"/>
      <c r="AJB129" s="34"/>
      <c r="AJC129" s="34"/>
      <c r="AJD129" s="34"/>
      <c r="AJE129" s="34"/>
      <c r="AJF129" s="34"/>
      <c r="AJG129" s="34"/>
      <c r="AJH129" s="34"/>
      <c r="AJI129" s="34"/>
      <c r="AJJ129" s="34"/>
      <c r="AJK129" s="34"/>
      <c r="AJL129" s="34"/>
      <c r="AJM129" s="34"/>
      <c r="AJN129" s="34"/>
      <c r="AJO129" s="34"/>
      <c r="AJP129" s="34"/>
      <c r="AJQ129" s="34"/>
      <c r="AJR129" s="34"/>
      <c r="AJS129" s="34"/>
      <c r="AJT129" s="34"/>
      <c r="AJU129" s="34"/>
      <c r="AJV129" s="34"/>
      <c r="AJW129" s="34"/>
      <c r="AJX129" s="34"/>
      <c r="AJY129" s="34"/>
      <c r="AJZ129" s="34"/>
      <c r="AKA129" s="34"/>
      <c r="AKB129" s="34"/>
      <c r="AKC129" s="34"/>
      <c r="AKD129" s="34"/>
      <c r="AKE129" s="34"/>
      <c r="AKF129" s="34"/>
      <c r="AKG129" s="34"/>
      <c r="AKH129" s="34"/>
      <c r="AKI129" s="34"/>
      <c r="AKJ129" s="34"/>
      <c r="AKK129" s="34"/>
      <c r="AKL129" s="34"/>
      <c r="AKM129" s="34"/>
      <c r="AKN129" s="34"/>
      <c r="AKO129" s="34"/>
      <c r="AKP129" s="34"/>
      <c r="AKQ129" s="34"/>
      <c r="AKR129" s="34"/>
      <c r="AKS129" s="34"/>
      <c r="AKT129" s="34"/>
      <c r="AKU129" s="34"/>
      <c r="AKV129" s="34"/>
      <c r="AKW129" s="34"/>
      <c r="AKX129" s="34"/>
      <c r="AKY129" s="34"/>
      <c r="AKZ129" s="34"/>
      <c r="ALA129" s="34"/>
      <c r="ALB129" s="34"/>
      <c r="ALC129" s="34"/>
      <c r="ALD129" s="34"/>
      <c r="ALE129" s="34"/>
      <c r="ALF129" s="34"/>
      <c r="ALG129" s="34"/>
      <c r="ALH129" s="34"/>
      <c r="ALI129" s="34"/>
      <c r="ALJ129" s="34"/>
      <c r="ALK129" s="34"/>
      <c r="ALL129" s="34"/>
      <c r="ALM129" s="34"/>
      <c r="ALN129" s="34"/>
      <c r="ALO129" s="34"/>
      <c r="ALP129" s="34"/>
      <c r="ALQ129" s="34"/>
      <c r="ALR129" s="34"/>
      <c r="ALS129" s="34"/>
      <c r="ALT129" s="34"/>
      <c r="ALU129" s="34"/>
      <c r="ALV129" s="34"/>
      <c r="ALW129" s="34"/>
      <c r="ALX129" s="34"/>
      <c r="ALY129" s="34"/>
      <c r="ALZ129" s="34"/>
      <c r="AMA129" s="34"/>
      <c r="AMB129" s="34"/>
      <c r="AMC129" s="34"/>
      <c r="AMD129" s="34"/>
      <c r="AME129" s="34"/>
      <c r="AMF129" s="34"/>
      <c r="AMG129" s="34"/>
      <c r="AMH129" s="34"/>
      <c r="AMI129" s="34"/>
      <c r="AMJ129" s="34"/>
      <c r="AMK129" s="34"/>
    </row>
    <row r="130" spans="1:1025" s="31" customFormat="1" ht="15.75" customHeight="1">
      <c r="A130" s="302" t="s">
        <v>135</v>
      </c>
      <c r="B130" s="302"/>
      <c r="C130" s="302"/>
      <c r="D130" s="302"/>
      <c r="E130" s="302"/>
      <c r="F130" s="302"/>
      <c r="G130" s="59">
        <f>SUM(G124:G129)</f>
        <v>565.37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  <c r="TI130" s="33"/>
      <c r="TJ130" s="33"/>
      <c r="TK130" s="33"/>
      <c r="TL130" s="33"/>
      <c r="TM130" s="33"/>
      <c r="TN130" s="33"/>
      <c r="TO130" s="33"/>
      <c r="TP130" s="33"/>
      <c r="TQ130" s="33"/>
      <c r="TR130" s="33"/>
      <c r="TS130" s="33"/>
      <c r="TT130" s="33"/>
      <c r="TU130" s="33"/>
      <c r="TV130" s="33"/>
      <c r="TW130" s="33"/>
      <c r="TX130" s="33"/>
      <c r="TY130" s="33"/>
      <c r="TZ130" s="33"/>
      <c r="UA130" s="33"/>
      <c r="UB130" s="33"/>
      <c r="UC130" s="33"/>
      <c r="UD130" s="33"/>
      <c r="UE130" s="33"/>
      <c r="UF130" s="33"/>
      <c r="UG130" s="33"/>
      <c r="UH130" s="33"/>
      <c r="UI130" s="33"/>
      <c r="UJ130" s="33"/>
      <c r="UK130" s="33"/>
      <c r="UL130" s="33"/>
      <c r="UM130" s="33"/>
      <c r="UN130" s="33"/>
      <c r="UO130" s="33"/>
      <c r="UP130" s="33"/>
      <c r="UQ130" s="33"/>
      <c r="UR130" s="33"/>
      <c r="US130" s="33"/>
      <c r="UT130" s="33"/>
      <c r="UU130" s="33"/>
      <c r="UV130" s="33"/>
      <c r="UW130" s="33"/>
      <c r="UX130" s="33"/>
      <c r="UY130" s="33"/>
      <c r="UZ130" s="33"/>
      <c r="VA130" s="33"/>
      <c r="VB130" s="33"/>
      <c r="VC130" s="33"/>
      <c r="VD130" s="33"/>
      <c r="VE130" s="33"/>
      <c r="VF130" s="33"/>
      <c r="VG130" s="33"/>
      <c r="VH130" s="33"/>
      <c r="VI130" s="33"/>
      <c r="VJ130" s="33"/>
      <c r="VK130" s="33"/>
      <c r="VL130" s="33"/>
      <c r="VM130" s="33"/>
      <c r="VN130" s="33"/>
      <c r="VO130" s="33"/>
      <c r="VP130" s="33"/>
      <c r="VQ130" s="33"/>
      <c r="VR130" s="33"/>
      <c r="VS130" s="33"/>
      <c r="VT130" s="33"/>
      <c r="VU130" s="33"/>
      <c r="VV130" s="33"/>
      <c r="VW130" s="33"/>
      <c r="VX130" s="33"/>
      <c r="VY130" s="33"/>
      <c r="VZ130" s="33"/>
      <c r="WA130" s="33"/>
      <c r="WB130" s="33"/>
      <c r="WC130" s="33"/>
      <c r="WD130" s="33"/>
      <c r="WE130" s="33"/>
      <c r="WF130" s="33"/>
      <c r="WG130" s="33"/>
      <c r="WH130" s="33"/>
      <c r="WI130" s="33"/>
      <c r="WJ130" s="33"/>
      <c r="WK130" s="33"/>
      <c r="WL130" s="33"/>
      <c r="WM130" s="33"/>
      <c r="WN130" s="33"/>
      <c r="WO130" s="33"/>
      <c r="WP130" s="33"/>
      <c r="WQ130" s="33"/>
      <c r="WR130" s="33"/>
      <c r="WS130" s="33"/>
      <c r="WT130" s="33"/>
      <c r="WU130" s="33"/>
      <c r="WV130" s="33"/>
      <c r="WW130" s="33"/>
      <c r="WX130" s="33"/>
      <c r="WY130" s="33"/>
      <c r="WZ130" s="33"/>
      <c r="XA130" s="33"/>
      <c r="XB130" s="33"/>
      <c r="XC130" s="33"/>
      <c r="XD130" s="33"/>
      <c r="XE130" s="33"/>
      <c r="XF130" s="33"/>
      <c r="XG130" s="33"/>
      <c r="XH130" s="33"/>
      <c r="XI130" s="33"/>
      <c r="XJ130" s="33"/>
      <c r="XK130" s="33"/>
      <c r="XL130" s="33"/>
      <c r="XM130" s="33"/>
      <c r="XN130" s="33"/>
      <c r="XO130" s="33"/>
      <c r="XP130" s="33"/>
      <c r="XQ130" s="33"/>
      <c r="XR130" s="33"/>
      <c r="XS130" s="33"/>
      <c r="XT130" s="33"/>
      <c r="XU130" s="33"/>
      <c r="XV130" s="33"/>
      <c r="XW130" s="33"/>
      <c r="XX130" s="33"/>
      <c r="XY130" s="33"/>
      <c r="XZ130" s="33"/>
      <c r="YA130" s="33"/>
      <c r="YB130" s="33"/>
      <c r="YC130" s="33"/>
      <c r="YD130" s="33"/>
      <c r="YE130" s="33"/>
      <c r="YF130" s="33"/>
      <c r="YG130" s="33"/>
      <c r="YH130" s="33"/>
      <c r="YI130" s="33"/>
      <c r="YJ130" s="33"/>
      <c r="YK130" s="33"/>
      <c r="YL130" s="33"/>
      <c r="YM130" s="33"/>
      <c r="YN130" s="33"/>
      <c r="YO130" s="33"/>
      <c r="YP130" s="33"/>
      <c r="YQ130" s="33"/>
      <c r="YR130" s="33"/>
      <c r="YS130" s="33"/>
      <c r="YT130" s="33"/>
      <c r="YU130" s="33"/>
      <c r="YV130" s="33"/>
      <c r="YW130" s="33"/>
      <c r="YX130" s="33"/>
      <c r="YY130" s="33"/>
      <c r="YZ130" s="33"/>
      <c r="ZA130" s="33"/>
      <c r="ZB130" s="33"/>
      <c r="ZC130" s="33"/>
      <c r="ZD130" s="33"/>
      <c r="ZE130" s="33"/>
      <c r="ZF130" s="33"/>
      <c r="ZG130" s="33"/>
      <c r="ZH130" s="33"/>
      <c r="ZI130" s="33"/>
      <c r="ZJ130" s="33"/>
      <c r="ZK130" s="33"/>
      <c r="ZL130" s="33"/>
      <c r="ZM130" s="33"/>
      <c r="ZN130" s="33"/>
      <c r="ZO130" s="33"/>
      <c r="ZP130" s="33"/>
      <c r="ZQ130" s="33"/>
      <c r="ZR130" s="33"/>
      <c r="ZS130" s="33"/>
      <c r="ZT130" s="33"/>
      <c r="ZU130" s="33"/>
      <c r="ZV130" s="33"/>
      <c r="ZW130" s="33"/>
      <c r="ZX130" s="33"/>
      <c r="ZY130" s="33"/>
      <c r="ZZ130" s="33"/>
      <c r="AAA130" s="33"/>
      <c r="AAB130" s="33"/>
      <c r="AAC130" s="33"/>
      <c r="AAD130" s="33"/>
      <c r="AAE130" s="33"/>
      <c r="AAF130" s="33"/>
      <c r="AAG130" s="33"/>
      <c r="AAH130" s="33"/>
      <c r="AAI130" s="33"/>
      <c r="AAJ130" s="33"/>
      <c r="AAK130" s="33"/>
      <c r="AAL130" s="33"/>
      <c r="AAM130" s="33"/>
      <c r="AAN130" s="33"/>
      <c r="AAO130" s="33"/>
      <c r="AAP130" s="33"/>
      <c r="AAQ130" s="33"/>
      <c r="AAR130" s="33"/>
      <c r="AAS130" s="33"/>
      <c r="AAT130" s="33"/>
      <c r="AAU130" s="33"/>
      <c r="AAV130" s="33"/>
      <c r="AAW130" s="33"/>
      <c r="AAX130" s="33"/>
      <c r="AAY130" s="33"/>
      <c r="AAZ130" s="33"/>
      <c r="ABA130" s="33"/>
      <c r="ABB130" s="33"/>
      <c r="ABC130" s="33"/>
      <c r="ABD130" s="33"/>
      <c r="ABE130" s="33"/>
      <c r="ABF130" s="33"/>
      <c r="ABG130" s="33"/>
      <c r="ABH130" s="33"/>
      <c r="ABI130" s="33"/>
      <c r="ABJ130" s="33"/>
      <c r="ABK130" s="33"/>
      <c r="ABL130" s="33"/>
      <c r="ABM130" s="33"/>
      <c r="ABN130" s="33"/>
      <c r="ABO130" s="33"/>
      <c r="ABP130" s="33"/>
      <c r="ABQ130" s="33"/>
      <c r="ABR130" s="33"/>
      <c r="ABS130" s="33"/>
      <c r="ABT130" s="33"/>
      <c r="ABU130" s="33"/>
      <c r="ABV130" s="33"/>
      <c r="ABW130" s="33"/>
      <c r="ABX130" s="33"/>
      <c r="ABY130" s="33"/>
      <c r="ABZ130" s="33"/>
      <c r="ACA130" s="33"/>
      <c r="ACB130" s="33"/>
      <c r="ACC130" s="33"/>
      <c r="ACD130" s="33"/>
      <c r="ACE130" s="33"/>
      <c r="ACF130" s="33"/>
      <c r="ACG130" s="33"/>
      <c r="ACH130" s="33"/>
      <c r="ACI130" s="33"/>
      <c r="ACJ130" s="33"/>
      <c r="ACK130" s="33"/>
      <c r="ACL130" s="33"/>
      <c r="ACM130" s="33"/>
      <c r="ACN130" s="33"/>
      <c r="ACO130" s="33"/>
      <c r="ACP130" s="33"/>
      <c r="ACQ130" s="33"/>
      <c r="ACR130" s="33"/>
      <c r="ACS130" s="33"/>
      <c r="ACT130" s="33"/>
      <c r="ACU130" s="33"/>
      <c r="ACV130" s="33"/>
      <c r="ACW130" s="33"/>
      <c r="ACX130" s="33"/>
      <c r="ACY130" s="33"/>
      <c r="ACZ130" s="33"/>
      <c r="ADA130" s="33"/>
      <c r="ADB130" s="33"/>
      <c r="ADC130" s="33"/>
      <c r="ADD130" s="33"/>
      <c r="ADE130" s="33"/>
      <c r="ADF130" s="33"/>
      <c r="ADG130" s="33"/>
      <c r="ADH130" s="33"/>
      <c r="ADI130" s="33"/>
      <c r="ADJ130" s="33"/>
      <c r="ADK130" s="33"/>
      <c r="ADL130" s="33"/>
      <c r="ADM130" s="33"/>
      <c r="ADN130" s="33"/>
      <c r="ADO130" s="33"/>
      <c r="ADP130" s="33"/>
      <c r="ADQ130" s="33"/>
      <c r="ADR130" s="33"/>
      <c r="ADS130" s="33"/>
      <c r="ADT130" s="33"/>
      <c r="ADU130" s="33"/>
      <c r="ADV130" s="33"/>
      <c r="ADW130" s="33"/>
      <c r="ADX130" s="33"/>
      <c r="ADY130" s="33"/>
      <c r="ADZ130" s="33"/>
      <c r="AEA130" s="33"/>
      <c r="AEB130" s="33"/>
      <c r="AEC130" s="33"/>
      <c r="AED130" s="33"/>
      <c r="AEE130" s="33"/>
      <c r="AEF130" s="33"/>
      <c r="AEG130" s="33"/>
      <c r="AEH130" s="33"/>
      <c r="AEI130" s="33"/>
      <c r="AEJ130" s="33"/>
      <c r="AEK130" s="33"/>
      <c r="AEL130" s="33"/>
      <c r="AEM130" s="33"/>
      <c r="AEN130" s="33"/>
      <c r="AEO130" s="33"/>
      <c r="AEP130" s="33"/>
      <c r="AEQ130" s="33"/>
      <c r="AER130" s="33"/>
      <c r="AES130" s="33"/>
      <c r="AET130" s="33"/>
      <c r="AEU130" s="33"/>
      <c r="AEV130" s="33"/>
      <c r="AEW130" s="33"/>
      <c r="AEX130" s="33"/>
      <c r="AEY130" s="33"/>
      <c r="AEZ130" s="33"/>
      <c r="AFA130" s="33"/>
      <c r="AFB130" s="33"/>
      <c r="AFC130" s="33"/>
      <c r="AFD130" s="33"/>
      <c r="AFE130" s="33"/>
      <c r="AFF130" s="33"/>
      <c r="AFG130" s="33"/>
      <c r="AFH130" s="33"/>
      <c r="AFI130" s="33"/>
      <c r="AFJ130" s="33"/>
      <c r="AFK130" s="33"/>
      <c r="AFL130" s="33"/>
      <c r="AFM130" s="33"/>
      <c r="AFN130" s="33"/>
      <c r="AFO130" s="33"/>
      <c r="AFP130" s="33"/>
      <c r="AFQ130" s="33"/>
      <c r="AFR130" s="33"/>
      <c r="AFS130" s="33"/>
      <c r="AFT130" s="33"/>
      <c r="AFU130" s="33"/>
      <c r="AFV130" s="33"/>
      <c r="AFW130" s="33"/>
      <c r="AFX130" s="33"/>
      <c r="AFY130" s="33"/>
      <c r="AFZ130" s="33"/>
      <c r="AGA130" s="33"/>
      <c r="AGB130" s="33"/>
      <c r="AGC130" s="33"/>
      <c r="AGD130" s="33"/>
      <c r="AGE130" s="33"/>
      <c r="AGF130" s="33"/>
      <c r="AGG130" s="33"/>
      <c r="AGH130" s="33"/>
      <c r="AGI130" s="33"/>
      <c r="AGJ130" s="33"/>
      <c r="AGK130" s="33"/>
      <c r="AGL130" s="33"/>
      <c r="AGM130" s="33"/>
      <c r="AGN130" s="33"/>
      <c r="AGO130" s="33"/>
      <c r="AGP130" s="33"/>
      <c r="AGQ130" s="33"/>
      <c r="AGR130" s="33"/>
      <c r="AGS130" s="33"/>
      <c r="AGT130" s="33"/>
      <c r="AGU130" s="33"/>
      <c r="AGV130" s="33"/>
      <c r="AGW130" s="33"/>
      <c r="AGX130" s="33"/>
      <c r="AGY130" s="33"/>
      <c r="AGZ130" s="33"/>
      <c r="AHA130" s="33"/>
      <c r="AHB130" s="33"/>
      <c r="AHC130" s="33"/>
      <c r="AHD130" s="33"/>
      <c r="AHE130" s="33"/>
      <c r="AHF130" s="33"/>
      <c r="AHG130" s="33"/>
      <c r="AHH130" s="33"/>
      <c r="AHI130" s="33"/>
      <c r="AHJ130" s="33"/>
      <c r="AHK130" s="33"/>
      <c r="AHL130" s="33"/>
      <c r="AHM130" s="33"/>
      <c r="AHN130" s="33"/>
      <c r="AHO130" s="33"/>
      <c r="AHP130" s="33"/>
      <c r="AHQ130" s="33"/>
      <c r="AHR130" s="33"/>
      <c r="AHS130" s="33"/>
      <c r="AHT130" s="33"/>
      <c r="AHU130" s="33"/>
      <c r="AHV130" s="33"/>
      <c r="AHW130" s="33"/>
      <c r="AHX130" s="33"/>
      <c r="AHY130" s="33"/>
      <c r="AHZ130" s="33"/>
      <c r="AIA130" s="33"/>
      <c r="AIB130" s="33"/>
      <c r="AIC130" s="33"/>
      <c r="AID130" s="33"/>
      <c r="AIE130" s="33"/>
      <c r="AIF130" s="33"/>
      <c r="AIG130" s="33"/>
      <c r="AIH130" s="33"/>
      <c r="AII130" s="33"/>
      <c r="AIJ130" s="33"/>
      <c r="AIK130" s="33"/>
      <c r="AIL130" s="33"/>
      <c r="AIM130" s="33"/>
      <c r="AIN130" s="33"/>
      <c r="AIO130" s="33"/>
      <c r="AIP130" s="33"/>
      <c r="AIQ130" s="33"/>
      <c r="AIR130" s="33"/>
      <c r="AIS130" s="33"/>
      <c r="AIT130" s="33"/>
      <c r="AIU130" s="33"/>
      <c r="AIV130" s="33"/>
      <c r="AIW130" s="33"/>
      <c r="AIX130" s="33"/>
      <c r="AIY130" s="33"/>
      <c r="AIZ130" s="33"/>
      <c r="AJA130" s="33"/>
      <c r="AJB130" s="33"/>
      <c r="AJC130" s="33"/>
      <c r="AJD130" s="33"/>
      <c r="AJE130" s="33"/>
      <c r="AJF130" s="33"/>
      <c r="AJG130" s="33"/>
      <c r="AJH130" s="33"/>
      <c r="AJI130" s="33"/>
      <c r="AJJ130" s="33"/>
      <c r="AJK130" s="33"/>
      <c r="AJL130" s="33"/>
      <c r="AJM130" s="33"/>
      <c r="AJN130" s="33"/>
      <c r="AJO130" s="33"/>
      <c r="AJP130" s="33"/>
      <c r="AJQ130" s="33"/>
      <c r="AJR130" s="33"/>
      <c r="AJS130" s="33"/>
      <c r="AJT130" s="33"/>
      <c r="AJU130" s="33"/>
      <c r="AJV130" s="33"/>
      <c r="AJW130" s="33"/>
      <c r="AJX130" s="33"/>
      <c r="AJY130" s="33"/>
      <c r="AJZ130" s="33"/>
      <c r="AKA130" s="33"/>
      <c r="AKB130" s="33"/>
      <c r="AKC130" s="33"/>
      <c r="AKD130" s="33"/>
      <c r="AKE130" s="33"/>
      <c r="AKF130" s="33"/>
      <c r="AKG130" s="33"/>
      <c r="AKH130" s="33"/>
      <c r="AKI130" s="33"/>
      <c r="AKJ130" s="33"/>
      <c r="AKK130" s="33"/>
      <c r="AKL130" s="33"/>
      <c r="AKM130" s="33"/>
      <c r="AKN130" s="33"/>
      <c r="AKO130" s="33"/>
      <c r="AKP130" s="33"/>
      <c r="AKQ130" s="33"/>
      <c r="AKR130" s="33"/>
      <c r="AKS130" s="33"/>
      <c r="AKT130" s="33"/>
      <c r="AKU130" s="33"/>
      <c r="AKV130" s="33"/>
      <c r="AKW130" s="33"/>
      <c r="AKX130" s="33"/>
      <c r="AKY130" s="33"/>
      <c r="AKZ130" s="33"/>
      <c r="ALA130" s="33"/>
      <c r="ALB130" s="33"/>
      <c r="ALC130" s="33"/>
      <c r="ALD130" s="33"/>
      <c r="ALE130" s="33"/>
      <c r="ALF130" s="33"/>
      <c r="ALG130" s="33"/>
      <c r="ALH130" s="33"/>
      <c r="ALI130" s="33"/>
      <c r="ALJ130" s="33"/>
      <c r="ALK130" s="33"/>
      <c r="ALL130" s="33"/>
      <c r="ALM130" s="33"/>
      <c r="ALN130" s="33"/>
      <c r="ALO130" s="33"/>
      <c r="ALP130" s="33"/>
      <c r="ALQ130" s="33"/>
      <c r="ALR130" s="33"/>
      <c r="ALS130" s="33"/>
      <c r="ALT130" s="33"/>
      <c r="ALU130" s="33"/>
      <c r="ALV130" s="33"/>
      <c r="ALW130" s="33"/>
      <c r="ALX130" s="33"/>
      <c r="ALY130" s="33"/>
      <c r="ALZ130" s="33"/>
      <c r="AMA130" s="33"/>
      <c r="AMB130" s="33"/>
      <c r="AMC130" s="33"/>
      <c r="AMD130" s="33"/>
      <c r="AME130" s="33"/>
      <c r="AMF130" s="33"/>
      <c r="AMG130" s="33"/>
      <c r="AMH130" s="33"/>
      <c r="AMI130" s="33"/>
      <c r="AMJ130" s="33"/>
      <c r="AMK130" s="33"/>
    </row>
    <row r="131" spans="1:1025" s="31" customFormat="1" ht="19.5" customHeight="1">
      <c r="A131" s="198"/>
      <c r="B131" s="198"/>
      <c r="C131" s="198"/>
      <c r="D131" s="204"/>
      <c r="E131" s="205"/>
      <c r="F131" s="205"/>
      <c r="G131" s="205"/>
      <c r="H131" s="36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  <c r="ALT131" s="33"/>
      <c r="ALU131" s="33"/>
      <c r="ALV131" s="33"/>
      <c r="ALW131" s="33"/>
      <c r="ALX131" s="33"/>
      <c r="ALY131" s="33"/>
      <c r="ALZ131" s="33"/>
      <c r="AMA131" s="33"/>
      <c r="AMB131" s="33"/>
      <c r="AMC131" s="33"/>
      <c r="AMD131" s="33"/>
      <c r="AME131" s="33"/>
      <c r="AMF131" s="33"/>
      <c r="AMG131" s="33"/>
      <c r="AMH131" s="33"/>
      <c r="AMI131" s="33"/>
      <c r="AMJ131" s="33"/>
      <c r="AMK131" s="33"/>
    </row>
    <row r="132" spans="1:1025" ht="15" customHeight="1">
      <c r="A132" s="58" t="s">
        <v>30</v>
      </c>
      <c r="B132" s="266" t="s">
        <v>136</v>
      </c>
      <c r="C132" s="266"/>
      <c r="D132" s="266"/>
      <c r="E132" s="266"/>
      <c r="F132" s="266"/>
      <c r="G132" s="61" t="s">
        <v>18</v>
      </c>
      <c r="H132" s="3"/>
    </row>
    <row r="133" spans="1:1025">
      <c r="A133" s="181" t="s">
        <v>8</v>
      </c>
      <c r="B133" s="285" t="s">
        <v>252</v>
      </c>
      <c r="C133" s="286"/>
      <c r="D133" s="286"/>
      <c r="E133" s="286"/>
      <c r="F133" s="286"/>
      <c r="G133" s="231">
        <v>0</v>
      </c>
      <c r="H133" s="3"/>
    </row>
    <row r="134" spans="1:1025" ht="16.5" customHeight="1">
      <c r="A134" s="263" t="s">
        <v>304</v>
      </c>
      <c r="B134" s="263"/>
      <c r="C134" s="263"/>
      <c r="D134" s="263"/>
      <c r="E134" s="263"/>
      <c r="F134" s="263"/>
      <c r="G134" s="62">
        <f>SUM(G133:G133)</f>
        <v>0</v>
      </c>
      <c r="H134" s="3"/>
    </row>
    <row r="135" spans="1:1025" ht="21.75" customHeight="1">
      <c r="A135" s="232"/>
      <c r="B135" s="233"/>
      <c r="C135" s="234"/>
      <c r="D135" s="218"/>
      <c r="E135" s="218"/>
      <c r="F135" s="218"/>
      <c r="G135" s="218"/>
      <c r="H135" s="3"/>
    </row>
    <row r="136" spans="1:1025" s="30" customFormat="1" ht="15.75" customHeight="1">
      <c r="A136" s="273" t="s">
        <v>144</v>
      </c>
      <c r="B136" s="273"/>
      <c r="C136" s="273"/>
      <c r="D136" s="273"/>
      <c r="E136" s="273"/>
      <c r="F136" s="273"/>
      <c r="G136" s="273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  <c r="IU136" s="29"/>
      <c r="IV136" s="29"/>
      <c r="IW136" s="29"/>
      <c r="IX136" s="29"/>
      <c r="IY136" s="29"/>
      <c r="IZ136" s="29"/>
      <c r="JA136" s="29"/>
      <c r="JB136" s="29"/>
      <c r="JC136" s="29"/>
      <c r="JD136" s="29"/>
      <c r="JE136" s="29"/>
      <c r="JF136" s="29"/>
      <c r="JG136" s="29"/>
      <c r="JH136" s="29"/>
      <c r="JI136" s="29"/>
      <c r="JJ136" s="29"/>
      <c r="JK136" s="29"/>
      <c r="JL136" s="29"/>
      <c r="JM136" s="29"/>
      <c r="JN136" s="29"/>
      <c r="JO136" s="29"/>
      <c r="JP136" s="29"/>
      <c r="JQ136" s="29"/>
      <c r="JR136" s="29"/>
      <c r="JS136" s="29"/>
      <c r="JT136" s="29"/>
      <c r="JU136" s="29"/>
      <c r="JV136" s="29"/>
      <c r="JW136" s="29"/>
      <c r="JX136" s="29"/>
      <c r="JY136" s="29"/>
      <c r="JZ136" s="29"/>
      <c r="KA136" s="29"/>
      <c r="KB136" s="29"/>
      <c r="KC136" s="29"/>
      <c r="KD136" s="29"/>
      <c r="KE136" s="29"/>
      <c r="KF136" s="29"/>
      <c r="KG136" s="29"/>
      <c r="KH136" s="29"/>
      <c r="KI136" s="29"/>
      <c r="KJ136" s="29"/>
      <c r="KK136" s="29"/>
      <c r="KL136" s="29"/>
      <c r="KM136" s="29"/>
      <c r="KN136" s="29"/>
      <c r="KO136" s="29"/>
      <c r="KP136" s="29"/>
      <c r="KQ136" s="29"/>
      <c r="KR136" s="29"/>
      <c r="KS136" s="29"/>
      <c r="KT136" s="29"/>
      <c r="KU136" s="29"/>
      <c r="KV136" s="29"/>
      <c r="KW136" s="29"/>
      <c r="KX136" s="29"/>
      <c r="KY136" s="29"/>
      <c r="KZ136" s="29"/>
      <c r="LA136" s="29"/>
      <c r="LB136" s="29"/>
      <c r="LC136" s="29"/>
      <c r="LD136" s="29"/>
      <c r="LE136" s="29"/>
      <c r="LF136" s="29"/>
      <c r="LG136" s="29"/>
      <c r="LH136" s="29"/>
      <c r="LI136" s="29"/>
      <c r="LJ136" s="29"/>
      <c r="LK136" s="29"/>
      <c r="LL136" s="29"/>
      <c r="LM136" s="29"/>
      <c r="LN136" s="29"/>
      <c r="LO136" s="29"/>
      <c r="LP136" s="29"/>
      <c r="LQ136" s="29"/>
      <c r="LR136" s="29"/>
      <c r="LS136" s="29"/>
      <c r="LT136" s="29"/>
      <c r="LU136" s="29"/>
      <c r="LV136" s="29"/>
      <c r="LW136" s="29"/>
      <c r="LX136" s="29"/>
      <c r="LY136" s="29"/>
      <c r="LZ136" s="29"/>
      <c r="MA136" s="29"/>
      <c r="MB136" s="29"/>
      <c r="MC136" s="29"/>
      <c r="MD136" s="29"/>
      <c r="ME136" s="29"/>
      <c r="MF136" s="29"/>
      <c r="MG136" s="29"/>
      <c r="MH136" s="29"/>
      <c r="MI136" s="29"/>
      <c r="MJ136" s="29"/>
      <c r="MK136" s="29"/>
      <c r="ML136" s="29"/>
      <c r="MM136" s="29"/>
      <c r="MN136" s="29"/>
      <c r="MO136" s="29"/>
      <c r="MP136" s="29"/>
      <c r="MQ136" s="29"/>
      <c r="MR136" s="29"/>
      <c r="MS136" s="29"/>
      <c r="MT136" s="29"/>
      <c r="MU136" s="29"/>
      <c r="MV136" s="29"/>
      <c r="MW136" s="29"/>
      <c r="MX136" s="29"/>
      <c r="MY136" s="29"/>
      <c r="MZ136" s="29"/>
      <c r="NA136" s="29"/>
      <c r="NB136" s="29"/>
      <c r="NC136" s="29"/>
      <c r="ND136" s="29"/>
      <c r="NE136" s="29"/>
      <c r="NF136" s="29"/>
      <c r="NG136" s="29"/>
      <c r="NH136" s="29"/>
      <c r="NI136" s="29"/>
      <c r="NJ136" s="29"/>
      <c r="NK136" s="29"/>
      <c r="NL136" s="29"/>
      <c r="NM136" s="29"/>
      <c r="NN136" s="29"/>
      <c r="NO136" s="29"/>
      <c r="NP136" s="29"/>
      <c r="NQ136" s="29"/>
      <c r="NR136" s="29"/>
      <c r="NS136" s="29"/>
      <c r="NT136" s="29"/>
      <c r="NU136" s="29"/>
      <c r="NV136" s="29"/>
      <c r="NW136" s="29"/>
      <c r="NX136" s="29"/>
      <c r="NY136" s="29"/>
      <c r="NZ136" s="29"/>
      <c r="OA136" s="29"/>
      <c r="OB136" s="29"/>
      <c r="OC136" s="29"/>
      <c r="OD136" s="29"/>
      <c r="OE136" s="29"/>
      <c r="OF136" s="29"/>
      <c r="OG136" s="29"/>
      <c r="OH136" s="29"/>
      <c r="OI136" s="29"/>
      <c r="OJ136" s="29"/>
      <c r="OK136" s="29"/>
      <c r="OL136" s="29"/>
      <c r="OM136" s="29"/>
      <c r="ON136" s="29"/>
      <c r="OO136" s="29"/>
      <c r="OP136" s="29"/>
      <c r="OQ136" s="29"/>
      <c r="OR136" s="29"/>
      <c r="OS136" s="29"/>
      <c r="OT136" s="29"/>
      <c r="OU136" s="29"/>
      <c r="OV136" s="29"/>
      <c r="OW136" s="29"/>
      <c r="OX136" s="29"/>
      <c r="OY136" s="29"/>
      <c r="OZ136" s="29"/>
      <c r="PA136" s="29"/>
      <c r="PB136" s="29"/>
      <c r="PC136" s="29"/>
      <c r="PD136" s="29"/>
      <c r="PE136" s="29"/>
      <c r="PF136" s="29"/>
      <c r="PG136" s="29"/>
      <c r="PH136" s="29"/>
      <c r="PI136" s="29"/>
      <c r="PJ136" s="29"/>
      <c r="PK136" s="29"/>
      <c r="PL136" s="29"/>
      <c r="PM136" s="29"/>
      <c r="PN136" s="29"/>
      <c r="PO136" s="29"/>
      <c r="PP136" s="29"/>
      <c r="PQ136" s="29"/>
      <c r="PR136" s="29"/>
      <c r="PS136" s="29"/>
      <c r="PT136" s="29"/>
      <c r="PU136" s="29"/>
      <c r="PV136" s="29"/>
      <c r="PW136" s="29"/>
      <c r="PX136" s="29"/>
      <c r="PY136" s="29"/>
      <c r="PZ136" s="29"/>
      <c r="QA136" s="29"/>
      <c r="QB136" s="29"/>
      <c r="QC136" s="29"/>
      <c r="QD136" s="29"/>
      <c r="QE136" s="29"/>
      <c r="QF136" s="29"/>
      <c r="QG136" s="29"/>
      <c r="QH136" s="29"/>
      <c r="QI136" s="29"/>
      <c r="QJ136" s="29"/>
      <c r="QK136" s="29"/>
      <c r="QL136" s="29"/>
      <c r="QM136" s="29"/>
      <c r="QN136" s="29"/>
      <c r="QO136" s="29"/>
      <c r="QP136" s="29"/>
      <c r="QQ136" s="29"/>
      <c r="QR136" s="29"/>
      <c r="QS136" s="29"/>
      <c r="QT136" s="29"/>
      <c r="QU136" s="29"/>
      <c r="QV136" s="29"/>
      <c r="QW136" s="29"/>
      <c r="QX136" s="29"/>
      <c r="QY136" s="29"/>
      <c r="QZ136" s="29"/>
      <c r="RA136" s="29"/>
      <c r="RB136" s="29"/>
      <c r="RC136" s="29"/>
      <c r="RD136" s="29"/>
      <c r="RE136" s="29"/>
      <c r="RF136" s="29"/>
      <c r="RG136" s="29"/>
      <c r="RH136" s="29"/>
      <c r="RI136" s="29"/>
      <c r="RJ136" s="29"/>
      <c r="RK136" s="29"/>
      <c r="RL136" s="29"/>
      <c r="RM136" s="29"/>
      <c r="RN136" s="29"/>
      <c r="RO136" s="29"/>
      <c r="RP136" s="29"/>
      <c r="RQ136" s="29"/>
      <c r="RR136" s="29"/>
      <c r="RS136" s="29"/>
      <c r="RT136" s="29"/>
      <c r="RU136" s="29"/>
      <c r="RV136" s="29"/>
      <c r="RW136" s="29"/>
      <c r="RX136" s="29"/>
      <c r="RY136" s="29"/>
      <c r="RZ136" s="29"/>
      <c r="SA136" s="29"/>
      <c r="SB136" s="29"/>
      <c r="SC136" s="29"/>
      <c r="SD136" s="29"/>
      <c r="SE136" s="29"/>
      <c r="SF136" s="29"/>
      <c r="SG136" s="29"/>
      <c r="SH136" s="29"/>
      <c r="SI136" s="29"/>
      <c r="SJ136" s="29"/>
      <c r="SK136" s="29"/>
      <c r="SL136" s="29"/>
      <c r="SM136" s="29"/>
      <c r="SN136" s="29"/>
      <c r="SO136" s="29"/>
      <c r="SP136" s="29"/>
      <c r="SQ136" s="29"/>
      <c r="SR136" s="29"/>
      <c r="SS136" s="29"/>
      <c r="ST136" s="29"/>
      <c r="SU136" s="29"/>
      <c r="SV136" s="29"/>
      <c r="SW136" s="29"/>
      <c r="SX136" s="29"/>
      <c r="SY136" s="29"/>
      <c r="SZ136" s="29"/>
      <c r="TA136" s="29"/>
      <c r="TB136" s="29"/>
      <c r="TC136" s="29"/>
      <c r="TD136" s="29"/>
      <c r="TE136" s="29"/>
      <c r="TF136" s="29"/>
      <c r="TG136" s="29"/>
      <c r="TH136" s="29"/>
      <c r="TI136" s="29"/>
      <c r="TJ136" s="29"/>
      <c r="TK136" s="29"/>
      <c r="TL136" s="29"/>
      <c r="TM136" s="29"/>
      <c r="TN136" s="29"/>
      <c r="TO136" s="29"/>
      <c r="TP136" s="29"/>
      <c r="TQ136" s="29"/>
      <c r="TR136" s="29"/>
      <c r="TS136" s="29"/>
      <c r="TT136" s="29"/>
      <c r="TU136" s="29"/>
      <c r="TV136" s="29"/>
      <c r="TW136" s="29"/>
      <c r="TX136" s="29"/>
      <c r="TY136" s="29"/>
      <c r="TZ136" s="29"/>
      <c r="UA136" s="29"/>
      <c r="UB136" s="29"/>
      <c r="UC136" s="29"/>
      <c r="UD136" s="29"/>
      <c r="UE136" s="29"/>
      <c r="UF136" s="29"/>
      <c r="UG136" s="29"/>
      <c r="UH136" s="29"/>
      <c r="UI136" s="29"/>
      <c r="UJ136" s="29"/>
      <c r="UK136" s="29"/>
      <c r="UL136" s="29"/>
      <c r="UM136" s="29"/>
      <c r="UN136" s="29"/>
      <c r="UO136" s="29"/>
      <c r="UP136" s="29"/>
      <c r="UQ136" s="29"/>
      <c r="UR136" s="29"/>
      <c r="US136" s="29"/>
      <c r="UT136" s="29"/>
      <c r="UU136" s="29"/>
      <c r="UV136" s="29"/>
      <c r="UW136" s="29"/>
      <c r="UX136" s="29"/>
      <c r="UY136" s="29"/>
      <c r="UZ136" s="29"/>
      <c r="VA136" s="29"/>
      <c r="VB136" s="29"/>
      <c r="VC136" s="29"/>
      <c r="VD136" s="29"/>
      <c r="VE136" s="29"/>
      <c r="VF136" s="29"/>
      <c r="VG136" s="29"/>
      <c r="VH136" s="29"/>
      <c r="VI136" s="29"/>
      <c r="VJ136" s="29"/>
      <c r="VK136" s="29"/>
      <c r="VL136" s="29"/>
      <c r="VM136" s="29"/>
      <c r="VN136" s="29"/>
      <c r="VO136" s="29"/>
      <c r="VP136" s="29"/>
      <c r="VQ136" s="29"/>
      <c r="VR136" s="29"/>
      <c r="VS136" s="29"/>
      <c r="VT136" s="29"/>
      <c r="VU136" s="29"/>
      <c r="VV136" s="29"/>
      <c r="VW136" s="29"/>
      <c r="VX136" s="29"/>
      <c r="VY136" s="29"/>
      <c r="VZ136" s="29"/>
      <c r="WA136" s="29"/>
      <c r="WB136" s="29"/>
      <c r="WC136" s="29"/>
      <c r="WD136" s="29"/>
      <c r="WE136" s="29"/>
      <c r="WF136" s="29"/>
      <c r="WG136" s="29"/>
      <c r="WH136" s="29"/>
      <c r="WI136" s="29"/>
      <c r="WJ136" s="29"/>
      <c r="WK136" s="29"/>
      <c r="WL136" s="29"/>
      <c r="WM136" s="29"/>
      <c r="WN136" s="29"/>
      <c r="WO136" s="29"/>
      <c r="WP136" s="29"/>
      <c r="WQ136" s="29"/>
      <c r="WR136" s="29"/>
      <c r="WS136" s="29"/>
      <c r="WT136" s="29"/>
      <c r="WU136" s="29"/>
      <c r="WV136" s="29"/>
      <c r="WW136" s="29"/>
      <c r="WX136" s="29"/>
      <c r="WY136" s="29"/>
      <c r="WZ136" s="29"/>
      <c r="XA136" s="29"/>
      <c r="XB136" s="29"/>
      <c r="XC136" s="29"/>
      <c r="XD136" s="29"/>
      <c r="XE136" s="29"/>
      <c r="XF136" s="29"/>
      <c r="XG136" s="29"/>
      <c r="XH136" s="29"/>
      <c r="XI136" s="29"/>
      <c r="XJ136" s="29"/>
      <c r="XK136" s="29"/>
      <c r="XL136" s="29"/>
      <c r="XM136" s="29"/>
      <c r="XN136" s="29"/>
      <c r="XO136" s="29"/>
      <c r="XP136" s="29"/>
      <c r="XQ136" s="29"/>
      <c r="XR136" s="29"/>
      <c r="XS136" s="29"/>
      <c r="XT136" s="29"/>
      <c r="XU136" s="29"/>
      <c r="XV136" s="29"/>
      <c r="XW136" s="29"/>
      <c r="XX136" s="29"/>
      <c r="XY136" s="29"/>
      <c r="XZ136" s="29"/>
      <c r="YA136" s="29"/>
      <c r="YB136" s="29"/>
      <c r="YC136" s="29"/>
      <c r="YD136" s="29"/>
      <c r="YE136" s="29"/>
      <c r="YF136" s="29"/>
      <c r="YG136" s="29"/>
      <c r="YH136" s="29"/>
      <c r="YI136" s="29"/>
      <c r="YJ136" s="29"/>
      <c r="YK136" s="29"/>
      <c r="YL136" s="29"/>
      <c r="YM136" s="29"/>
      <c r="YN136" s="29"/>
      <c r="YO136" s="29"/>
      <c r="YP136" s="29"/>
      <c r="YQ136" s="29"/>
      <c r="YR136" s="29"/>
      <c r="YS136" s="29"/>
      <c r="YT136" s="29"/>
      <c r="YU136" s="29"/>
      <c r="YV136" s="29"/>
      <c r="YW136" s="29"/>
      <c r="YX136" s="29"/>
      <c r="YY136" s="29"/>
      <c r="YZ136" s="29"/>
      <c r="ZA136" s="29"/>
      <c r="ZB136" s="29"/>
      <c r="ZC136" s="29"/>
      <c r="ZD136" s="29"/>
      <c r="ZE136" s="29"/>
      <c r="ZF136" s="29"/>
      <c r="ZG136" s="29"/>
      <c r="ZH136" s="29"/>
      <c r="ZI136" s="29"/>
      <c r="ZJ136" s="29"/>
      <c r="ZK136" s="29"/>
      <c r="ZL136" s="29"/>
      <c r="ZM136" s="29"/>
      <c r="ZN136" s="29"/>
      <c r="ZO136" s="29"/>
      <c r="ZP136" s="29"/>
      <c r="ZQ136" s="29"/>
      <c r="ZR136" s="29"/>
      <c r="ZS136" s="29"/>
      <c r="ZT136" s="29"/>
      <c r="ZU136" s="29"/>
      <c r="ZV136" s="29"/>
      <c r="ZW136" s="29"/>
      <c r="ZX136" s="29"/>
      <c r="ZY136" s="29"/>
      <c r="ZZ136" s="29"/>
      <c r="AAA136" s="29"/>
      <c r="AAB136" s="29"/>
      <c r="AAC136" s="29"/>
      <c r="AAD136" s="29"/>
      <c r="AAE136" s="29"/>
      <c r="AAF136" s="29"/>
      <c r="AAG136" s="29"/>
      <c r="AAH136" s="29"/>
      <c r="AAI136" s="29"/>
      <c r="AAJ136" s="29"/>
      <c r="AAK136" s="29"/>
      <c r="AAL136" s="29"/>
      <c r="AAM136" s="29"/>
      <c r="AAN136" s="29"/>
      <c r="AAO136" s="29"/>
      <c r="AAP136" s="29"/>
      <c r="AAQ136" s="29"/>
      <c r="AAR136" s="29"/>
      <c r="AAS136" s="29"/>
      <c r="AAT136" s="29"/>
      <c r="AAU136" s="29"/>
      <c r="AAV136" s="29"/>
      <c r="AAW136" s="29"/>
      <c r="AAX136" s="29"/>
      <c r="AAY136" s="29"/>
      <c r="AAZ136" s="29"/>
      <c r="ABA136" s="29"/>
      <c r="ABB136" s="29"/>
      <c r="ABC136" s="29"/>
      <c r="ABD136" s="29"/>
      <c r="ABE136" s="29"/>
      <c r="ABF136" s="29"/>
      <c r="ABG136" s="29"/>
      <c r="ABH136" s="29"/>
      <c r="ABI136" s="29"/>
      <c r="ABJ136" s="29"/>
      <c r="ABK136" s="29"/>
      <c r="ABL136" s="29"/>
      <c r="ABM136" s="29"/>
      <c r="ABN136" s="29"/>
      <c r="ABO136" s="29"/>
      <c r="ABP136" s="29"/>
      <c r="ABQ136" s="29"/>
      <c r="ABR136" s="29"/>
      <c r="ABS136" s="29"/>
      <c r="ABT136" s="29"/>
      <c r="ABU136" s="29"/>
      <c r="ABV136" s="29"/>
      <c r="ABW136" s="29"/>
      <c r="ABX136" s="29"/>
      <c r="ABY136" s="29"/>
      <c r="ABZ136" s="29"/>
      <c r="ACA136" s="29"/>
      <c r="ACB136" s="29"/>
      <c r="ACC136" s="29"/>
      <c r="ACD136" s="29"/>
      <c r="ACE136" s="29"/>
      <c r="ACF136" s="29"/>
      <c r="ACG136" s="29"/>
      <c r="ACH136" s="29"/>
      <c r="ACI136" s="29"/>
      <c r="ACJ136" s="29"/>
      <c r="ACK136" s="29"/>
      <c r="ACL136" s="29"/>
      <c r="ACM136" s="29"/>
      <c r="ACN136" s="29"/>
      <c r="ACO136" s="29"/>
      <c r="ACP136" s="29"/>
      <c r="ACQ136" s="29"/>
      <c r="ACR136" s="29"/>
      <c r="ACS136" s="29"/>
      <c r="ACT136" s="29"/>
      <c r="ACU136" s="29"/>
      <c r="ACV136" s="29"/>
      <c r="ACW136" s="29"/>
      <c r="ACX136" s="29"/>
      <c r="ACY136" s="29"/>
      <c r="ACZ136" s="29"/>
      <c r="ADA136" s="29"/>
      <c r="ADB136" s="29"/>
      <c r="ADC136" s="29"/>
      <c r="ADD136" s="29"/>
      <c r="ADE136" s="29"/>
      <c r="ADF136" s="29"/>
      <c r="ADG136" s="29"/>
      <c r="ADH136" s="29"/>
      <c r="ADI136" s="29"/>
      <c r="ADJ136" s="29"/>
      <c r="ADK136" s="29"/>
      <c r="ADL136" s="29"/>
      <c r="ADM136" s="29"/>
      <c r="ADN136" s="29"/>
      <c r="ADO136" s="29"/>
      <c r="ADP136" s="29"/>
      <c r="ADQ136" s="29"/>
      <c r="ADR136" s="29"/>
      <c r="ADS136" s="29"/>
      <c r="ADT136" s="29"/>
      <c r="ADU136" s="29"/>
      <c r="ADV136" s="29"/>
      <c r="ADW136" s="29"/>
      <c r="ADX136" s="29"/>
      <c r="ADY136" s="29"/>
      <c r="ADZ136" s="29"/>
      <c r="AEA136" s="29"/>
      <c r="AEB136" s="29"/>
      <c r="AEC136" s="29"/>
      <c r="AED136" s="29"/>
      <c r="AEE136" s="29"/>
      <c r="AEF136" s="29"/>
      <c r="AEG136" s="29"/>
      <c r="AEH136" s="29"/>
      <c r="AEI136" s="29"/>
      <c r="AEJ136" s="29"/>
      <c r="AEK136" s="29"/>
      <c r="AEL136" s="29"/>
      <c r="AEM136" s="29"/>
      <c r="AEN136" s="29"/>
      <c r="AEO136" s="29"/>
      <c r="AEP136" s="29"/>
      <c r="AEQ136" s="29"/>
      <c r="AER136" s="29"/>
      <c r="AES136" s="29"/>
      <c r="AET136" s="29"/>
      <c r="AEU136" s="29"/>
      <c r="AEV136" s="29"/>
      <c r="AEW136" s="29"/>
      <c r="AEX136" s="29"/>
      <c r="AEY136" s="29"/>
      <c r="AEZ136" s="29"/>
      <c r="AFA136" s="29"/>
      <c r="AFB136" s="29"/>
      <c r="AFC136" s="29"/>
      <c r="AFD136" s="29"/>
      <c r="AFE136" s="29"/>
      <c r="AFF136" s="29"/>
      <c r="AFG136" s="29"/>
      <c r="AFH136" s="29"/>
      <c r="AFI136" s="29"/>
      <c r="AFJ136" s="29"/>
      <c r="AFK136" s="29"/>
      <c r="AFL136" s="29"/>
      <c r="AFM136" s="29"/>
      <c r="AFN136" s="29"/>
      <c r="AFO136" s="29"/>
      <c r="AFP136" s="29"/>
      <c r="AFQ136" s="29"/>
      <c r="AFR136" s="29"/>
      <c r="AFS136" s="29"/>
      <c r="AFT136" s="29"/>
      <c r="AFU136" s="29"/>
      <c r="AFV136" s="29"/>
      <c r="AFW136" s="29"/>
      <c r="AFX136" s="29"/>
      <c r="AFY136" s="29"/>
      <c r="AFZ136" s="29"/>
      <c r="AGA136" s="29"/>
      <c r="AGB136" s="29"/>
      <c r="AGC136" s="29"/>
      <c r="AGD136" s="29"/>
      <c r="AGE136" s="29"/>
      <c r="AGF136" s="29"/>
      <c r="AGG136" s="29"/>
      <c r="AGH136" s="29"/>
      <c r="AGI136" s="29"/>
      <c r="AGJ136" s="29"/>
      <c r="AGK136" s="29"/>
      <c r="AGL136" s="29"/>
      <c r="AGM136" s="29"/>
      <c r="AGN136" s="29"/>
      <c r="AGO136" s="29"/>
      <c r="AGP136" s="29"/>
      <c r="AGQ136" s="29"/>
      <c r="AGR136" s="29"/>
      <c r="AGS136" s="29"/>
      <c r="AGT136" s="29"/>
      <c r="AGU136" s="29"/>
      <c r="AGV136" s="29"/>
      <c r="AGW136" s="29"/>
      <c r="AGX136" s="29"/>
      <c r="AGY136" s="29"/>
      <c r="AGZ136" s="29"/>
      <c r="AHA136" s="29"/>
      <c r="AHB136" s="29"/>
      <c r="AHC136" s="29"/>
      <c r="AHD136" s="29"/>
      <c r="AHE136" s="29"/>
      <c r="AHF136" s="29"/>
      <c r="AHG136" s="29"/>
      <c r="AHH136" s="29"/>
      <c r="AHI136" s="29"/>
      <c r="AHJ136" s="29"/>
      <c r="AHK136" s="29"/>
      <c r="AHL136" s="29"/>
      <c r="AHM136" s="29"/>
      <c r="AHN136" s="29"/>
      <c r="AHO136" s="29"/>
      <c r="AHP136" s="29"/>
      <c r="AHQ136" s="29"/>
      <c r="AHR136" s="29"/>
      <c r="AHS136" s="29"/>
      <c r="AHT136" s="29"/>
      <c r="AHU136" s="29"/>
      <c r="AHV136" s="29"/>
      <c r="AHW136" s="29"/>
      <c r="AHX136" s="29"/>
      <c r="AHY136" s="29"/>
      <c r="AHZ136" s="29"/>
      <c r="AIA136" s="29"/>
      <c r="AIB136" s="29"/>
      <c r="AIC136" s="29"/>
      <c r="AID136" s="29"/>
      <c r="AIE136" s="29"/>
      <c r="AIF136" s="29"/>
      <c r="AIG136" s="29"/>
      <c r="AIH136" s="29"/>
      <c r="AII136" s="29"/>
      <c r="AIJ136" s="29"/>
      <c r="AIK136" s="29"/>
      <c r="AIL136" s="29"/>
      <c r="AIM136" s="29"/>
      <c r="AIN136" s="29"/>
      <c r="AIO136" s="29"/>
      <c r="AIP136" s="29"/>
      <c r="AIQ136" s="29"/>
      <c r="AIR136" s="29"/>
      <c r="AIS136" s="29"/>
      <c r="AIT136" s="29"/>
      <c r="AIU136" s="29"/>
      <c r="AIV136" s="29"/>
      <c r="AIW136" s="29"/>
      <c r="AIX136" s="29"/>
      <c r="AIY136" s="29"/>
      <c r="AIZ136" s="29"/>
      <c r="AJA136" s="29"/>
      <c r="AJB136" s="29"/>
      <c r="AJC136" s="29"/>
      <c r="AJD136" s="29"/>
      <c r="AJE136" s="29"/>
      <c r="AJF136" s="29"/>
      <c r="AJG136" s="29"/>
      <c r="AJH136" s="29"/>
      <c r="AJI136" s="29"/>
      <c r="AJJ136" s="29"/>
      <c r="AJK136" s="29"/>
      <c r="AJL136" s="29"/>
      <c r="AJM136" s="29"/>
      <c r="AJN136" s="29"/>
      <c r="AJO136" s="29"/>
      <c r="AJP136" s="29"/>
      <c r="AJQ136" s="29"/>
      <c r="AJR136" s="29"/>
      <c r="AJS136" s="29"/>
      <c r="AJT136" s="29"/>
      <c r="AJU136" s="29"/>
      <c r="AJV136" s="29"/>
      <c r="AJW136" s="29"/>
      <c r="AJX136" s="29"/>
      <c r="AJY136" s="29"/>
      <c r="AJZ136" s="29"/>
      <c r="AKA136" s="29"/>
      <c r="AKB136" s="29"/>
      <c r="AKC136" s="29"/>
      <c r="AKD136" s="29"/>
      <c r="AKE136" s="29"/>
      <c r="AKF136" s="29"/>
      <c r="AKG136" s="29"/>
      <c r="AKH136" s="29"/>
      <c r="AKI136" s="29"/>
      <c r="AKJ136" s="29"/>
      <c r="AKK136" s="29"/>
      <c r="AKL136" s="29"/>
      <c r="AKM136" s="29"/>
      <c r="AKN136" s="29"/>
      <c r="AKO136" s="29"/>
      <c r="AKP136" s="29"/>
      <c r="AKQ136" s="29"/>
      <c r="AKR136" s="29"/>
      <c r="AKS136" s="29"/>
      <c r="AKT136" s="29"/>
      <c r="AKU136" s="29"/>
      <c r="AKV136" s="29"/>
      <c r="AKW136" s="29"/>
      <c r="AKX136" s="29"/>
      <c r="AKY136" s="29"/>
      <c r="AKZ136" s="29"/>
      <c r="ALA136" s="29"/>
      <c r="ALB136" s="29"/>
      <c r="ALC136" s="29"/>
      <c r="ALD136" s="29"/>
      <c r="ALE136" s="29"/>
      <c r="ALF136" s="29"/>
      <c r="ALG136" s="29"/>
      <c r="ALH136" s="29"/>
      <c r="ALI136" s="29"/>
      <c r="ALJ136" s="29"/>
      <c r="ALK136" s="29"/>
      <c r="ALL136" s="29"/>
      <c r="ALM136" s="29"/>
      <c r="ALN136" s="29"/>
      <c r="ALO136" s="29"/>
      <c r="ALP136" s="29"/>
      <c r="ALQ136" s="29"/>
      <c r="ALR136" s="29"/>
      <c r="ALS136" s="29"/>
      <c r="ALT136" s="29"/>
      <c r="ALU136" s="29"/>
      <c r="ALV136" s="29"/>
      <c r="ALW136" s="29"/>
      <c r="ALX136" s="29"/>
      <c r="ALY136" s="29"/>
      <c r="ALZ136" s="29"/>
      <c r="AMA136" s="29"/>
      <c r="AMB136" s="29"/>
      <c r="AMC136" s="29"/>
      <c r="AMD136" s="29"/>
      <c r="AME136" s="29"/>
      <c r="AMF136" s="29"/>
      <c r="AMG136" s="29"/>
      <c r="AMH136" s="29"/>
      <c r="AMI136" s="29"/>
      <c r="AMJ136" s="29"/>
      <c r="AMK136" s="29"/>
    </row>
    <row r="137" spans="1:1025" s="30" customFormat="1">
      <c r="A137" s="43" t="s">
        <v>145</v>
      </c>
      <c r="B137" s="270" t="s">
        <v>121</v>
      </c>
      <c r="C137" s="270"/>
      <c r="D137" s="270"/>
      <c r="E137" s="270"/>
      <c r="F137" s="270"/>
      <c r="G137" s="165" t="s">
        <v>18</v>
      </c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  <c r="JG137" s="29"/>
      <c r="JH137" s="29"/>
      <c r="JI137" s="29"/>
      <c r="JJ137" s="29"/>
      <c r="JK137" s="29"/>
      <c r="JL137" s="29"/>
      <c r="JM137" s="29"/>
      <c r="JN137" s="29"/>
      <c r="JO137" s="29"/>
      <c r="JP137" s="29"/>
      <c r="JQ137" s="29"/>
      <c r="JR137" s="29"/>
      <c r="JS137" s="29"/>
      <c r="JT137" s="29"/>
      <c r="JU137" s="29"/>
      <c r="JV137" s="29"/>
      <c r="JW137" s="29"/>
      <c r="JX137" s="29"/>
      <c r="JY137" s="29"/>
      <c r="JZ137" s="29"/>
      <c r="KA137" s="29"/>
      <c r="KB137" s="29"/>
      <c r="KC137" s="29"/>
      <c r="KD137" s="29"/>
      <c r="KE137" s="29"/>
      <c r="KF137" s="29"/>
      <c r="KG137" s="29"/>
      <c r="KH137" s="29"/>
      <c r="KI137" s="29"/>
      <c r="KJ137" s="29"/>
      <c r="KK137" s="29"/>
      <c r="KL137" s="29"/>
      <c r="KM137" s="29"/>
      <c r="KN137" s="29"/>
      <c r="KO137" s="29"/>
      <c r="KP137" s="29"/>
      <c r="KQ137" s="29"/>
      <c r="KR137" s="29"/>
      <c r="KS137" s="29"/>
      <c r="KT137" s="29"/>
      <c r="KU137" s="29"/>
      <c r="KV137" s="29"/>
      <c r="KW137" s="29"/>
      <c r="KX137" s="29"/>
      <c r="KY137" s="29"/>
      <c r="KZ137" s="29"/>
      <c r="LA137" s="29"/>
      <c r="LB137" s="29"/>
      <c r="LC137" s="29"/>
      <c r="LD137" s="29"/>
      <c r="LE137" s="29"/>
      <c r="LF137" s="29"/>
      <c r="LG137" s="29"/>
      <c r="LH137" s="29"/>
      <c r="LI137" s="29"/>
      <c r="LJ137" s="29"/>
      <c r="LK137" s="29"/>
      <c r="LL137" s="29"/>
      <c r="LM137" s="29"/>
      <c r="LN137" s="29"/>
      <c r="LO137" s="29"/>
      <c r="LP137" s="29"/>
      <c r="LQ137" s="29"/>
      <c r="LR137" s="29"/>
      <c r="LS137" s="29"/>
      <c r="LT137" s="29"/>
      <c r="LU137" s="29"/>
      <c r="LV137" s="29"/>
      <c r="LW137" s="29"/>
      <c r="LX137" s="29"/>
      <c r="LY137" s="29"/>
      <c r="LZ137" s="29"/>
      <c r="MA137" s="29"/>
      <c r="MB137" s="29"/>
      <c r="MC137" s="29"/>
      <c r="MD137" s="29"/>
      <c r="ME137" s="29"/>
      <c r="MF137" s="29"/>
      <c r="MG137" s="29"/>
      <c r="MH137" s="29"/>
      <c r="MI137" s="29"/>
      <c r="MJ137" s="29"/>
      <c r="MK137" s="29"/>
      <c r="ML137" s="29"/>
      <c r="MM137" s="29"/>
      <c r="MN137" s="29"/>
      <c r="MO137" s="29"/>
      <c r="MP137" s="29"/>
      <c r="MQ137" s="29"/>
      <c r="MR137" s="29"/>
      <c r="MS137" s="29"/>
      <c r="MT137" s="29"/>
      <c r="MU137" s="29"/>
      <c r="MV137" s="29"/>
      <c r="MW137" s="29"/>
      <c r="MX137" s="29"/>
      <c r="MY137" s="29"/>
      <c r="MZ137" s="29"/>
      <c r="NA137" s="29"/>
      <c r="NB137" s="29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29"/>
      <c r="OF137" s="29"/>
      <c r="OG137" s="29"/>
      <c r="OH137" s="29"/>
      <c r="OI137" s="29"/>
      <c r="OJ137" s="29"/>
      <c r="OK137" s="29"/>
      <c r="OL137" s="29"/>
      <c r="OM137" s="29"/>
      <c r="ON137" s="29"/>
      <c r="OO137" s="29"/>
      <c r="OP137" s="29"/>
      <c r="OQ137" s="29"/>
      <c r="OR137" s="29"/>
      <c r="OS137" s="29"/>
      <c r="OT137" s="29"/>
      <c r="OU137" s="29"/>
      <c r="OV137" s="29"/>
      <c r="OW137" s="29"/>
      <c r="OX137" s="29"/>
      <c r="OY137" s="29"/>
      <c r="OZ137" s="29"/>
      <c r="PA137" s="29"/>
      <c r="PB137" s="29"/>
      <c r="PC137" s="29"/>
      <c r="PD137" s="29"/>
      <c r="PE137" s="29"/>
      <c r="PF137" s="29"/>
      <c r="PG137" s="29"/>
      <c r="PH137" s="29"/>
      <c r="PI137" s="29"/>
      <c r="PJ137" s="29"/>
      <c r="PK137" s="29"/>
      <c r="PL137" s="29"/>
      <c r="PM137" s="29"/>
      <c r="PN137" s="29"/>
      <c r="PO137" s="29"/>
      <c r="PP137" s="29"/>
      <c r="PQ137" s="29"/>
      <c r="PR137" s="29"/>
      <c r="PS137" s="29"/>
      <c r="PT137" s="29"/>
      <c r="PU137" s="29"/>
      <c r="PV137" s="29"/>
      <c r="PW137" s="29"/>
      <c r="PX137" s="29"/>
      <c r="PY137" s="29"/>
      <c r="PZ137" s="29"/>
      <c r="QA137" s="29"/>
      <c r="QB137" s="29"/>
      <c r="QC137" s="29"/>
      <c r="QD137" s="29"/>
      <c r="QE137" s="29"/>
      <c r="QF137" s="29"/>
      <c r="QG137" s="29"/>
      <c r="QH137" s="29"/>
      <c r="QI137" s="29"/>
      <c r="QJ137" s="29"/>
      <c r="QK137" s="29"/>
      <c r="QL137" s="29"/>
      <c r="QM137" s="29"/>
      <c r="QN137" s="29"/>
      <c r="QO137" s="29"/>
      <c r="QP137" s="29"/>
      <c r="QQ137" s="29"/>
      <c r="QR137" s="29"/>
      <c r="QS137" s="29"/>
      <c r="QT137" s="29"/>
      <c r="QU137" s="29"/>
      <c r="QV137" s="29"/>
      <c r="QW137" s="29"/>
      <c r="QX137" s="29"/>
      <c r="QY137" s="29"/>
      <c r="QZ137" s="29"/>
      <c r="RA137" s="29"/>
      <c r="RB137" s="29"/>
      <c r="RC137" s="29"/>
      <c r="RD137" s="29"/>
      <c r="RE137" s="29"/>
      <c r="RF137" s="29"/>
      <c r="RG137" s="29"/>
      <c r="RH137" s="29"/>
      <c r="RI137" s="29"/>
      <c r="RJ137" s="29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29"/>
      <c r="SP137" s="29"/>
      <c r="SQ137" s="29"/>
      <c r="SR137" s="29"/>
      <c r="SS137" s="29"/>
      <c r="ST137" s="29"/>
      <c r="SU137" s="29"/>
      <c r="SV137" s="29"/>
      <c r="SW137" s="29"/>
      <c r="SX137" s="29"/>
      <c r="SY137" s="29"/>
      <c r="SZ137" s="29"/>
      <c r="TA137" s="29"/>
      <c r="TB137" s="29"/>
      <c r="TC137" s="29"/>
      <c r="TD137" s="29"/>
      <c r="TE137" s="29"/>
      <c r="TF137" s="29"/>
      <c r="TG137" s="29"/>
      <c r="TH137" s="29"/>
      <c r="TI137" s="29"/>
      <c r="TJ137" s="29"/>
      <c r="TK137" s="29"/>
      <c r="TL137" s="29"/>
      <c r="TM137" s="29"/>
      <c r="TN137" s="29"/>
      <c r="TO137" s="29"/>
      <c r="TP137" s="29"/>
      <c r="TQ137" s="29"/>
      <c r="TR137" s="29"/>
      <c r="TS137" s="29"/>
      <c r="TT137" s="29"/>
      <c r="TU137" s="29"/>
      <c r="TV137" s="29"/>
      <c r="TW137" s="29"/>
      <c r="TX137" s="29"/>
      <c r="TY137" s="29"/>
      <c r="TZ137" s="29"/>
      <c r="UA137" s="29"/>
      <c r="UB137" s="29"/>
      <c r="UC137" s="29"/>
      <c r="UD137" s="29"/>
      <c r="UE137" s="29"/>
      <c r="UF137" s="29"/>
      <c r="UG137" s="29"/>
      <c r="UH137" s="29"/>
      <c r="UI137" s="29"/>
      <c r="UJ137" s="29"/>
      <c r="UK137" s="29"/>
      <c r="UL137" s="29"/>
      <c r="UM137" s="29"/>
      <c r="UN137" s="29"/>
      <c r="UO137" s="29"/>
      <c r="UP137" s="29"/>
      <c r="UQ137" s="29"/>
      <c r="UR137" s="29"/>
      <c r="US137" s="29"/>
      <c r="UT137" s="29"/>
      <c r="UU137" s="29"/>
      <c r="UV137" s="29"/>
      <c r="UW137" s="29"/>
      <c r="UX137" s="29"/>
      <c r="UY137" s="29"/>
      <c r="UZ137" s="29"/>
      <c r="VA137" s="29"/>
      <c r="VB137" s="29"/>
      <c r="VC137" s="29"/>
      <c r="VD137" s="29"/>
      <c r="VE137" s="29"/>
      <c r="VF137" s="29"/>
      <c r="VG137" s="29"/>
      <c r="VH137" s="29"/>
      <c r="VI137" s="29"/>
      <c r="VJ137" s="29"/>
      <c r="VK137" s="29"/>
      <c r="VL137" s="29"/>
      <c r="VM137" s="29"/>
      <c r="VN137" s="29"/>
      <c r="VO137" s="29"/>
      <c r="VP137" s="29"/>
      <c r="VQ137" s="29"/>
      <c r="VR137" s="29"/>
      <c r="VS137" s="29"/>
      <c r="VT137" s="29"/>
      <c r="VU137" s="29"/>
      <c r="VV137" s="29"/>
      <c r="VW137" s="29"/>
      <c r="VX137" s="29"/>
      <c r="VY137" s="29"/>
      <c r="VZ137" s="29"/>
      <c r="WA137" s="29"/>
      <c r="WB137" s="29"/>
      <c r="WC137" s="29"/>
      <c r="WD137" s="29"/>
      <c r="WE137" s="29"/>
      <c r="WF137" s="29"/>
      <c r="WG137" s="29"/>
      <c r="WH137" s="29"/>
      <c r="WI137" s="29"/>
      <c r="WJ137" s="29"/>
      <c r="WK137" s="29"/>
      <c r="WL137" s="29"/>
      <c r="WM137" s="29"/>
      <c r="WN137" s="29"/>
      <c r="WO137" s="29"/>
      <c r="WP137" s="29"/>
      <c r="WQ137" s="29"/>
      <c r="WR137" s="29"/>
      <c r="WS137" s="29"/>
      <c r="WT137" s="29"/>
      <c r="WU137" s="29"/>
      <c r="WV137" s="29"/>
      <c r="WW137" s="29"/>
      <c r="WX137" s="29"/>
      <c r="WY137" s="29"/>
      <c r="WZ137" s="29"/>
      <c r="XA137" s="29"/>
      <c r="XB137" s="29"/>
      <c r="XC137" s="29"/>
      <c r="XD137" s="29"/>
      <c r="XE137" s="29"/>
      <c r="XF137" s="29"/>
      <c r="XG137" s="29"/>
      <c r="XH137" s="29"/>
      <c r="XI137" s="29"/>
      <c r="XJ137" s="29"/>
      <c r="XK137" s="29"/>
      <c r="XL137" s="29"/>
      <c r="XM137" s="29"/>
      <c r="XN137" s="29"/>
      <c r="XO137" s="29"/>
      <c r="XP137" s="29"/>
      <c r="XQ137" s="29"/>
      <c r="XR137" s="29"/>
      <c r="XS137" s="29"/>
      <c r="XT137" s="29"/>
      <c r="XU137" s="29"/>
      <c r="XV137" s="29"/>
      <c r="XW137" s="29"/>
      <c r="XX137" s="29"/>
      <c r="XY137" s="29"/>
      <c r="XZ137" s="29"/>
      <c r="YA137" s="29"/>
      <c r="YB137" s="29"/>
      <c r="YC137" s="29"/>
      <c r="YD137" s="29"/>
      <c r="YE137" s="29"/>
      <c r="YF137" s="29"/>
      <c r="YG137" s="29"/>
      <c r="YH137" s="29"/>
      <c r="YI137" s="29"/>
      <c r="YJ137" s="29"/>
      <c r="YK137" s="29"/>
      <c r="YL137" s="29"/>
      <c r="YM137" s="29"/>
      <c r="YN137" s="29"/>
      <c r="YO137" s="29"/>
      <c r="YP137" s="29"/>
      <c r="YQ137" s="29"/>
      <c r="YR137" s="29"/>
      <c r="YS137" s="29"/>
      <c r="YT137" s="29"/>
      <c r="YU137" s="29"/>
      <c r="YV137" s="29"/>
      <c r="YW137" s="29"/>
      <c r="YX137" s="29"/>
      <c r="YY137" s="29"/>
      <c r="YZ137" s="29"/>
      <c r="ZA137" s="29"/>
      <c r="ZB137" s="29"/>
      <c r="ZC137" s="29"/>
      <c r="ZD137" s="29"/>
      <c r="ZE137" s="29"/>
      <c r="ZF137" s="29"/>
      <c r="ZG137" s="29"/>
      <c r="ZH137" s="29"/>
      <c r="ZI137" s="29"/>
      <c r="ZJ137" s="29"/>
      <c r="ZK137" s="29"/>
      <c r="ZL137" s="29"/>
      <c r="ZM137" s="29"/>
      <c r="ZN137" s="29"/>
      <c r="ZO137" s="29"/>
      <c r="ZP137" s="29"/>
      <c r="ZQ137" s="29"/>
      <c r="ZR137" s="29"/>
      <c r="ZS137" s="29"/>
      <c r="ZT137" s="29"/>
      <c r="ZU137" s="29"/>
      <c r="ZV137" s="29"/>
      <c r="ZW137" s="29"/>
      <c r="ZX137" s="29"/>
      <c r="ZY137" s="29"/>
      <c r="ZZ137" s="29"/>
      <c r="AAA137" s="29"/>
      <c r="AAB137" s="29"/>
      <c r="AAC137" s="29"/>
      <c r="AAD137" s="29"/>
      <c r="AAE137" s="29"/>
      <c r="AAF137" s="29"/>
      <c r="AAG137" s="29"/>
      <c r="AAH137" s="29"/>
      <c r="AAI137" s="29"/>
      <c r="AAJ137" s="29"/>
      <c r="AAK137" s="29"/>
      <c r="AAL137" s="29"/>
      <c r="AAM137" s="29"/>
      <c r="AAN137" s="29"/>
      <c r="AAO137" s="29"/>
      <c r="AAP137" s="29"/>
      <c r="AAQ137" s="29"/>
      <c r="AAR137" s="29"/>
      <c r="AAS137" s="29"/>
      <c r="AAT137" s="29"/>
      <c r="AAU137" s="29"/>
      <c r="AAV137" s="29"/>
      <c r="AAW137" s="29"/>
      <c r="AAX137" s="29"/>
      <c r="AAY137" s="29"/>
      <c r="AAZ137" s="29"/>
      <c r="ABA137" s="29"/>
      <c r="ABB137" s="29"/>
      <c r="ABC137" s="29"/>
      <c r="ABD137" s="29"/>
      <c r="ABE137" s="29"/>
      <c r="ABF137" s="29"/>
      <c r="ABG137" s="29"/>
      <c r="ABH137" s="29"/>
      <c r="ABI137" s="29"/>
      <c r="ABJ137" s="29"/>
      <c r="ABK137" s="29"/>
      <c r="ABL137" s="29"/>
      <c r="ABM137" s="29"/>
      <c r="ABN137" s="29"/>
      <c r="ABO137" s="29"/>
      <c r="ABP137" s="29"/>
      <c r="ABQ137" s="29"/>
      <c r="ABR137" s="29"/>
      <c r="ABS137" s="29"/>
      <c r="ABT137" s="29"/>
      <c r="ABU137" s="29"/>
      <c r="ABV137" s="29"/>
      <c r="ABW137" s="29"/>
      <c r="ABX137" s="29"/>
      <c r="ABY137" s="29"/>
      <c r="ABZ137" s="29"/>
      <c r="ACA137" s="29"/>
      <c r="ACB137" s="29"/>
      <c r="ACC137" s="29"/>
      <c r="ACD137" s="29"/>
      <c r="ACE137" s="29"/>
      <c r="ACF137" s="29"/>
      <c r="ACG137" s="29"/>
      <c r="ACH137" s="29"/>
      <c r="ACI137" s="29"/>
      <c r="ACJ137" s="29"/>
      <c r="ACK137" s="29"/>
      <c r="ACL137" s="29"/>
      <c r="ACM137" s="29"/>
      <c r="ACN137" s="29"/>
      <c r="ACO137" s="29"/>
      <c r="ACP137" s="29"/>
      <c r="ACQ137" s="29"/>
      <c r="ACR137" s="29"/>
      <c r="ACS137" s="29"/>
      <c r="ACT137" s="29"/>
      <c r="ACU137" s="29"/>
      <c r="ACV137" s="29"/>
      <c r="ACW137" s="29"/>
      <c r="ACX137" s="29"/>
      <c r="ACY137" s="29"/>
      <c r="ACZ137" s="29"/>
      <c r="ADA137" s="29"/>
      <c r="ADB137" s="29"/>
      <c r="ADC137" s="29"/>
      <c r="ADD137" s="29"/>
      <c r="ADE137" s="29"/>
      <c r="ADF137" s="29"/>
      <c r="ADG137" s="29"/>
      <c r="ADH137" s="29"/>
      <c r="ADI137" s="29"/>
      <c r="ADJ137" s="29"/>
      <c r="ADK137" s="29"/>
      <c r="ADL137" s="29"/>
      <c r="ADM137" s="29"/>
      <c r="ADN137" s="29"/>
      <c r="ADO137" s="29"/>
      <c r="ADP137" s="29"/>
      <c r="ADQ137" s="29"/>
      <c r="ADR137" s="29"/>
      <c r="ADS137" s="29"/>
      <c r="ADT137" s="29"/>
      <c r="ADU137" s="29"/>
      <c r="ADV137" s="29"/>
      <c r="ADW137" s="29"/>
      <c r="ADX137" s="29"/>
      <c r="ADY137" s="29"/>
      <c r="ADZ137" s="29"/>
      <c r="AEA137" s="29"/>
      <c r="AEB137" s="29"/>
      <c r="AEC137" s="29"/>
      <c r="AED137" s="29"/>
      <c r="AEE137" s="29"/>
      <c r="AEF137" s="29"/>
      <c r="AEG137" s="29"/>
      <c r="AEH137" s="29"/>
      <c r="AEI137" s="29"/>
      <c r="AEJ137" s="29"/>
      <c r="AEK137" s="29"/>
      <c r="AEL137" s="29"/>
      <c r="AEM137" s="29"/>
      <c r="AEN137" s="29"/>
      <c r="AEO137" s="29"/>
      <c r="AEP137" s="29"/>
      <c r="AEQ137" s="29"/>
      <c r="AER137" s="29"/>
      <c r="AES137" s="29"/>
      <c r="AET137" s="29"/>
      <c r="AEU137" s="29"/>
      <c r="AEV137" s="29"/>
      <c r="AEW137" s="29"/>
      <c r="AEX137" s="29"/>
      <c r="AEY137" s="29"/>
      <c r="AEZ137" s="29"/>
      <c r="AFA137" s="29"/>
      <c r="AFB137" s="29"/>
      <c r="AFC137" s="29"/>
      <c r="AFD137" s="29"/>
      <c r="AFE137" s="29"/>
      <c r="AFF137" s="29"/>
      <c r="AFG137" s="29"/>
      <c r="AFH137" s="29"/>
      <c r="AFI137" s="29"/>
      <c r="AFJ137" s="29"/>
      <c r="AFK137" s="29"/>
      <c r="AFL137" s="29"/>
      <c r="AFM137" s="29"/>
      <c r="AFN137" s="29"/>
      <c r="AFO137" s="29"/>
      <c r="AFP137" s="29"/>
      <c r="AFQ137" s="29"/>
      <c r="AFR137" s="29"/>
      <c r="AFS137" s="29"/>
      <c r="AFT137" s="29"/>
      <c r="AFU137" s="29"/>
      <c r="AFV137" s="29"/>
      <c r="AFW137" s="29"/>
      <c r="AFX137" s="29"/>
      <c r="AFY137" s="29"/>
      <c r="AFZ137" s="29"/>
      <c r="AGA137" s="29"/>
      <c r="AGB137" s="29"/>
      <c r="AGC137" s="29"/>
      <c r="AGD137" s="29"/>
      <c r="AGE137" s="29"/>
      <c r="AGF137" s="29"/>
      <c r="AGG137" s="29"/>
      <c r="AGH137" s="29"/>
      <c r="AGI137" s="29"/>
      <c r="AGJ137" s="29"/>
      <c r="AGK137" s="29"/>
      <c r="AGL137" s="29"/>
      <c r="AGM137" s="29"/>
      <c r="AGN137" s="29"/>
      <c r="AGO137" s="29"/>
      <c r="AGP137" s="29"/>
      <c r="AGQ137" s="29"/>
      <c r="AGR137" s="29"/>
      <c r="AGS137" s="29"/>
      <c r="AGT137" s="29"/>
      <c r="AGU137" s="29"/>
      <c r="AGV137" s="29"/>
      <c r="AGW137" s="29"/>
      <c r="AGX137" s="29"/>
      <c r="AGY137" s="29"/>
      <c r="AGZ137" s="29"/>
      <c r="AHA137" s="29"/>
      <c r="AHB137" s="29"/>
      <c r="AHC137" s="29"/>
      <c r="AHD137" s="29"/>
      <c r="AHE137" s="29"/>
      <c r="AHF137" s="29"/>
      <c r="AHG137" s="29"/>
      <c r="AHH137" s="29"/>
      <c r="AHI137" s="29"/>
      <c r="AHJ137" s="29"/>
      <c r="AHK137" s="29"/>
      <c r="AHL137" s="29"/>
      <c r="AHM137" s="29"/>
      <c r="AHN137" s="29"/>
      <c r="AHO137" s="29"/>
      <c r="AHP137" s="29"/>
      <c r="AHQ137" s="29"/>
      <c r="AHR137" s="29"/>
      <c r="AHS137" s="29"/>
      <c r="AHT137" s="29"/>
      <c r="AHU137" s="29"/>
      <c r="AHV137" s="29"/>
      <c r="AHW137" s="29"/>
      <c r="AHX137" s="29"/>
      <c r="AHY137" s="29"/>
      <c r="AHZ137" s="29"/>
      <c r="AIA137" s="29"/>
      <c r="AIB137" s="29"/>
      <c r="AIC137" s="29"/>
      <c r="AID137" s="29"/>
      <c r="AIE137" s="29"/>
      <c r="AIF137" s="29"/>
      <c r="AIG137" s="29"/>
      <c r="AIH137" s="29"/>
      <c r="AII137" s="29"/>
      <c r="AIJ137" s="29"/>
      <c r="AIK137" s="29"/>
      <c r="AIL137" s="29"/>
      <c r="AIM137" s="29"/>
      <c r="AIN137" s="29"/>
      <c r="AIO137" s="29"/>
      <c r="AIP137" s="29"/>
      <c r="AIQ137" s="29"/>
      <c r="AIR137" s="29"/>
      <c r="AIS137" s="29"/>
      <c r="AIT137" s="29"/>
      <c r="AIU137" s="29"/>
      <c r="AIV137" s="29"/>
      <c r="AIW137" s="29"/>
      <c r="AIX137" s="29"/>
      <c r="AIY137" s="29"/>
      <c r="AIZ137" s="29"/>
      <c r="AJA137" s="29"/>
      <c r="AJB137" s="29"/>
      <c r="AJC137" s="29"/>
      <c r="AJD137" s="29"/>
      <c r="AJE137" s="29"/>
      <c r="AJF137" s="29"/>
      <c r="AJG137" s="29"/>
      <c r="AJH137" s="29"/>
      <c r="AJI137" s="29"/>
      <c r="AJJ137" s="29"/>
      <c r="AJK137" s="29"/>
      <c r="AJL137" s="29"/>
      <c r="AJM137" s="29"/>
      <c r="AJN137" s="29"/>
      <c r="AJO137" s="29"/>
      <c r="AJP137" s="29"/>
      <c r="AJQ137" s="29"/>
      <c r="AJR137" s="29"/>
      <c r="AJS137" s="29"/>
      <c r="AJT137" s="29"/>
      <c r="AJU137" s="29"/>
      <c r="AJV137" s="29"/>
      <c r="AJW137" s="29"/>
      <c r="AJX137" s="29"/>
      <c r="AJY137" s="29"/>
      <c r="AJZ137" s="29"/>
      <c r="AKA137" s="29"/>
      <c r="AKB137" s="29"/>
      <c r="AKC137" s="29"/>
      <c r="AKD137" s="29"/>
      <c r="AKE137" s="29"/>
      <c r="AKF137" s="29"/>
      <c r="AKG137" s="29"/>
      <c r="AKH137" s="29"/>
      <c r="AKI137" s="29"/>
      <c r="AKJ137" s="29"/>
      <c r="AKK137" s="29"/>
      <c r="AKL137" s="29"/>
      <c r="AKM137" s="29"/>
      <c r="AKN137" s="29"/>
      <c r="AKO137" s="29"/>
      <c r="AKP137" s="29"/>
      <c r="AKQ137" s="29"/>
      <c r="AKR137" s="29"/>
      <c r="AKS137" s="29"/>
      <c r="AKT137" s="29"/>
      <c r="AKU137" s="29"/>
      <c r="AKV137" s="29"/>
      <c r="AKW137" s="29"/>
      <c r="AKX137" s="29"/>
      <c r="AKY137" s="29"/>
      <c r="AKZ137" s="29"/>
      <c r="ALA137" s="29"/>
      <c r="ALB137" s="29"/>
      <c r="ALC137" s="29"/>
      <c r="ALD137" s="29"/>
      <c r="ALE137" s="29"/>
      <c r="ALF137" s="29"/>
      <c r="ALG137" s="29"/>
      <c r="ALH137" s="29"/>
      <c r="ALI137" s="29"/>
      <c r="ALJ137" s="29"/>
      <c r="ALK137" s="29"/>
      <c r="ALL137" s="29"/>
      <c r="ALM137" s="29"/>
      <c r="ALN137" s="29"/>
      <c r="ALO137" s="29"/>
      <c r="ALP137" s="29"/>
      <c r="ALQ137" s="29"/>
      <c r="ALR137" s="29"/>
      <c r="ALS137" s="29"/>
      <c r="ALT137" s="29"/>
      <c r="ALU137" s="29"/>
      <c r="ALV137" s="29"/>
      <c r="ALW137" s="29"/>
      <c r="ALX137" s="29"/>
      <c r="ALY137" s="29"/>
      <c r="ALZ137" s="29"/>
      <c r="AMA137" s="29"/>
      <c r="AMB137" s="29"/>
      <c r="AMC137" s="29"/>
      <c r="AMD137" s="29"/>
      <c r="AME137" s="29"/>
      <c r="AMF137" s="29"/>
      <c r="AMG137" s="29"/>
      <c r="AMH137" s="29"/>
      <c r="AMI137" s="29"/>
      <c r="AMJ137" s="29"/>
      <c r="AMK137" s="29"/>
    </row>
    <row r="138" spans="1:1025">
      <c r="A138" s="232" t="s">
        <v>27</v>
      </c>
      <c r="B138" s="274" t="s">
        <v>146</v>
      </c>
      <c r="C138" s="274"/>
      <c r="D138" s="274"/>
      <c r="E138" s="274"/>
      <c r="F138" s="274"/>
      <c r="G138" s="235">
        <f>G130</f>
        <v>565.37</v>
      </c>
      <c r="H138" s="3"/>
    </row>
    <row r="139" spans="1:1025" s="21" customFormat="1" ht="15.75" customHeight="1">
      <c r="A139" s="232" t="s">
        <v>30</v>
      </c>
      <c r="B139" s="274" t="s">
        <v>136</v>
      </c>
      <c r="C139" s="274"/>
      <c r="D139" s="274"/>
      <c r="E139" s="274"/>
      <c r="F139" s="274"/>
      <c r="G139" s="91">
        <f>G134</f>
        <v>0</v>
      </c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  <c r="TK139" s="20"/>
      <c r="TL139" s="20"/>
      <c r="TM139" s="20"/>
      <c r="TN139" s="20"/>
      <c r="TO139" s="20"/>
      <c r="TP139" s="20"/>
      <c r="TQ139" s="20"/>
      <c r="TR139" s="20"/>
      <c r="TS139" s="20"/>
      <c r="TT139" s="20"/>
      <c r="TU139" s="20"/>
      <c r="TV139" s="20"/>
      <c r="TW139" s="20"/>
      <c r="TX139" s="20"/>
      <c r="TY139" s="20"/>
      <c r="TZ139" s="20"/>
      <c r="UA139" s="20"/>
      <c r="UB139" s="20"/>
      <c r="UC139" s="20"/>
      <c r="UD139" s="20"/>
      <c r="UE139" s="20"/>
      <c r="UF139" s="20"/>
      <c r="UG139" s="20"/>
      <c r="UH139" s="20"/>
      <c r="UI139" s="20"/>
      <c r="UJ139" s="20"/>
      <c r="UK139" s="20"/>
      <c r="UL139" s="20"/>
      <c r="UM139" s="20"/>
      <c r="UN139" s="20"/>
      <c r="UO139" s="20"/>
      <c r="UP139" s="20"/>
      <c r="UQ139" s="20"/>
      <c r="UR139" s="20"/>
      <c r="US139" s="20"/>
      <c r="UT139" s="20"/>
      <c r="UU139" s="20"/>
      <c r="UV139" s="20"/>
      <c r="UW139" s="20"/>
      <c r="UX139" s="20"/>
      <c r="UY139" s="20"/>
      <c r="UZ139" s="20"/>
      <c r="VA139" s="20"/>
      <c r="VB139" s="20"/>
      <c r="VC139" s="20"/>
      <c r="VD139" s="20"/>
      <c r="VE139" s="20"/>
      <c r="VF139" s="20"/>
      <c r="VG139" s="20"/>
      <c r="VH139" s="20"/>
      <c r="VI139" s="20"/>
      <c r="VJ139" s="20"/>
      <c r="VK139" s="20"/>
      <c r="VL139" s="20"/>
      <c r="VM139" s="20"/>
      <c r="VN139" s="20"/>
      <c r="VO139" s="20"/>
      <c r="VP139" s="20"/>
      <c r="VQ139" s="20"/>
      <c r="VR139" s="20"/>
      <c r="VS139" s="20"/>
      <c r="VT139" s="20"/>
      <c r="VU139" s="20"/>
      <c r="VV139" s="20"/>
      <c r="VW139" s="20"/>
      <c r="VX139" s="20"/>
      <c r="VY139" s="20"/>
      <c r="VZ139" s="20"/>
      <c r="WA139" s="20"/>
      <c r="WB139" s="20"/>
      <c r="WC139" s="20"/>
      <c r="WD139" s="20"/>
      <c r="WE139" s="20"/>
      <c r="WF139" s="20"/>
      <c r="WG139" s="20"/>
      <c r="WH139" s="20"/>
      <c r="WI139" s="20"/>
      <c r="WJ139" s="20"/>
      <c r="WK139" s="20"/>
      <c r="WL139" s="20"/>
      <c r="WM139" s="20"/>
      <c r="WN139" s="20"/>
      <c r="WO139" s="20"/>
      <c r="WP139" s="20"/>
      <c r="WQ139" s="20"/>
      <c r="WR139" s="20"/>
      <c r="WS139" s="20"/>
      <c r="WT139" s="20"/>
      <c r="WU139" s="20"/>
      <c r="WV139" s="20"/>
      <c r="WW139" s="20"/>
      <c r="WX139" s="20"/>
      <c r="WY139" s="20"/>
      <c r="WZ139" s="20"/>
      <c r="XA139" s="20"/>
      <c r="XB139" s="20"/>
      <c r="XC139" s="20"/>
      <c r="XD139" s="20"/>
      <c r="XE139" s="20"/>
      <c r="XF139" s="20"/>
      <c r="XG139" s="20"/>
      <c r="XH139" s="20"/>
      <c r="XI139" s="20"/>
      <c r="XJ139" s="20"/>
      <c r="XK139" s="20"/>
      <c r="XL139" s="20"/>
      <c r="XM139" s="20"/>
      <c r="XN139" s="20"/>
      <c r="XO139" s="20"/>
      <c r="XP139" s="20"/>
      <c r="XQ139" s="20"/>
      <c r="XR139" s="20"/>
      <c r="XS139" s="20"/>
      <c r="XT139" s="20"/>
      <c r="XU139" s="20"/>
      <c r="XV139" s="20"/>
      <c r="XW139" s="20"/>
      <c r="XX139" s="20"/>
      <c r="XY139" s="20"/>
      <c r="XZ139" s="20"/>
      <c r="YA139" s="20"/>
      <c r="YB139" s="20"/>
      <c r="YC139" s="20"/>
      <c r="YD139" s="20"/>
      <c r="YE139" s="20"/>
      <c r="YF139" s="20"/>
      <c r="YG139" s="20"/>
      <c r="YH139" s="20"/>
      <c r="YI139" s="20"/>
      <c r="YJ139" s="20"/>
      <c r="YK139" s="20"/>
      <c r="YL139" s="20"/>
      <c r="YM139" s="20"/>
      <c r="YN139" s="20"/>
      <c r="YO139" s="20"/>
      <c r="YP139" s="20"/>
      <c r="YQ139" s="20"/>
      <c r="YR139" s="20"/>
      <c r="YS139" s="20"/>
      <c r="YT139" s="20"/>
      <c r="YU139" s="20"/>
      <c r="YV139" s="20"/>
      <c r="YW139" s="20"/>
      <c r="YX139" s="20"/>
      <c r="YY139" s="20"/>
      <c r="YZ139" s="20"/>
      <c r="ZA139" s="20"/>
      <c r="ZB139" s="20"/>
      <c r="ZC139" s="20"/>
      <c r="ZD139" s="20"/>
      <c r="ZE139" s="20"/>
      <c r="ZF139" s="20"/>
      <c r="ZG139" s="20"/>
      <c r="ZH139" s="20"/>
      <c r="ZI139" s="20"/>
      <c r="ZJ139" s="20"/>
      <c r="ZK139" s="20"/>
      <c r="ZL139" s="20"/>
      <c r="ZM139" s="20"/>
      <c r="ZN139" s="20"/>
      <c r="ZO139" s="20"/>
      <c r="ZP139" s="20"/>
      <c r="ZQ139" s="20"/>
      <c r="ZR139" s="20"/>
      <c r="ZS139" s="20"/>
      <c r="ZT139" s="20"/>
      <c r="ZU139" s="20"/>
      <c r="ZV139" s="20"/>
      <c r="ZW139" s="20"/>
      <c r="ZX139" s="20"/>
      <c r="ZY139" s="20"/>
      <c r="ZZ139" s="20"/>
      <c r="AAA139" s="20"/>
      <c r="AAB139" s="20"/>
      <c r="AAC139" s="20"/>
      <c r="AAD139" s="20"/>
      <c r="AAE139" s="20"/>
      <c r="AAF139" s="20"/>
      <c r="AAG139" s="20"/>
      <c r="AAH139" s="20"/>
      <c r="AAI139" s="20"/>
      <c r="AAJ139" s="20"/>
      <c r="AAK139" s="20"/>
      <c r="AAL139" s="20"/>
      <c r="AAM139" s="20"/>
      <c r="AAN139" s="20"/>
      <c r="AAO139" s="20"/>
      <c r="AAP139" s="20"/>
      <c r="AAQ139" s="20"/>
      <c r="AAR139" s="20"/>
      <c r="AAS139" s="20"/>
      <c r="AAT139" s="20"/>
      <c r="AAU139" s="20"/>
      <c r="AAV139" s="20"/>
      <c r="AAW139" s="20"/>
      <c r="AAX139" s="20"/>
      <c r="AAY139" s="20"/>
      <c r="AAZ139" s="20"/>
      <c r="ABA139" s="20"/>
      <c r="ABB139" s="20"/>
      <c r="ABC139" s="20"/>
      <c r="ABD139" s="20"/>
      <c r="ABE139" s="20"/>
      <c r="ABF139" s="20"/>
      <c r="ABG139" s="20"/>
      <c r="ABH139" s="20"/>
      <c r="ABI139" s="20"/>
      <c r="ABJ139" s="20"/>
      <c r="ABK139" s="20"/>
      <c r="ABL139" s="20"/>
      <c r="ABM139" s="20"/>
      <c r="ABN139" s="20"/>
      <c r="ABO139" s="20"/>
      <c r="ABP139" s="20"/>
      <c r="ABQ139" s="20"/>
      <c r="ABR139" s="20"/>
      <c r="ABS139" s="20"/>
      <c r="ABT139" s="20"/>
      <c r="ABU139" s="20"/>
      <c r="ABV139" s="20"/>
      <c r="ABW139" s="20"/>
      <c r="ABX139" s="20"/>
      <c r="ABY139" s="20"/>
      <c r="ABZ139" s="20"/>
      <c r="ACA139" s="20"/>
      <c r="ACB139" s="20"/>
      <c r="ACC139" s="20"/>
      <c r="ACD139" s="20"/>
      <c r="ACE139" s="20"/>
      <c r="ACF139" s="20"/>
      <c r="ACG139" s="20"/>
      <c r="ACH139" s="20"/>
      <c r="ACI139" s="20"/>
      <c r="ACJ139" s="20"/>
      <c r="ACK139" s="20"/>
      <c r="ACL139" s="20"/>
      <c r="ACM139" s="20"/>
      <c r="ACN139" s="20"/>
      <c r="ACO139" s="20"/>
      <c r="ACP139" s="20"/>
      <c r="ACQ139" s="20"/>
      <c r="ACR139" s="20"/>
      <c r="ACS139" s="20"/>
      <c r="ACT139" s="20"/>
      <c r="ACU139" s="20"/>
      <c r="ACV139" s="20"/>
      <c r="ACW139" s="20"/>
      <c r="ACX139" s="20"/>
      <c r="ACY139" s="20"/>
      <c r="ACZ139" s="20"/>
      <c r="ADA139" s="20"/>
      <c r="ADB139" s="20"/>
      <c r="ADC139" s="20"/>
      <c r="ADD139" s="20"/>
      <c r="ADE139" s="20"/>
      <c r="ADF139" s="20"/>
      <c r="ADG139" s="20"/>
      <c r="ADH139" s="20"/>
      <c r="ADI139" s="20"/>
      <c r="ADJ139" s="20"/>
      <c r="ADK139" s="20"/>
      <c r="ADL139" s="20"/>
      <c r="ADM139" s="20"/>
      <c r="ADN139" s="20"/>
      <c r="ADO139" s="20"/>
      <c r="ADP139" s="20"/>
      <c r="ADQ139" s="20"/>
      <c r="ADR139" s="20"/>
      <c r="ADS139" s="20"/>
      <c r="ADT139" s="20"/>
      <c r="ADU139" s="20"/>
      <c r="ADV139" s="20"/>
      <c r="ADW139" s="20"/>
      <c r="ADX139" s="20"/>
      <c r="ADY139" s="20"/>
      <c r="ADZ139" s="20"/>
      <c r="AEA139" s="20"/>
      <c r="AEB139" s="20"/>
      <c r="AEC139" s="20"/>
      <c r="AED139" s="20"/>
      <c r="AEE139" s="20"/>
      <c r="AEF139" s="20"/>
      <c r="AEG139" s="20"/>
      <c r="AEH139" s="20"/>
      <c r="AEI139" s="20"/>
      <c r="AEJ139" s="20"/>
      <c r="AEK139" s="20"/>
      <c r="AEL139" s="20"/>
      <c r="AEM139" s="20"/>
      <c r="AEN139" s="20"/>
      <c r="AEO139" s="20"/>
      <c r="AEP139" s="20"/>
      <c r="AEQ139" s="20"/>
      <c r="AER139" s="20"/>
      <c r="AES139" s="20"/>
      <c r="AET139" s="20"/>
      <c r="AEU139" s="20"/>
      <c r="AEV139" s="20"/>
      <c r="AEW139" s="20"/>
      <c r="AEX139" s="20"/>
      <c r="AEY139" s="20"/>
      <c r="AEZ139" s="20"/>
      <c r="AFA139" s="20"/>
      <c r="AFB139" s="20"/>
      <c r="AFC139" s="20"/>
      <c r="AFD139" s="20"/>
      <c r="AFE139" s="20"/>
      <c r="AFF139" s="20"/>
      <c r="AFG139" s="20"/>
      <c r="AFH139" s="20"/>
      <c r="AFI139" s="20"/>
      <c r="AFJ139" s="20"/>
      <c r="AFK139" s="20"/>
      <c r="AFL139" s="20"/>
      <c r="AFM139" s="20"/>
      <c r="AFN139" s="20"/>
      <c r="AFO139" s="20"/>
      <c r="AFP139" s="20"/>
      <c r="AFQ139" s="20"/>
      <c r="AFR139" s="20"/>
      <c r="AFS139" s="20"/>
      <c r="AFT139" s="20"/>
      <c r="AFU139" s="20"/>
      <c r="AFV139" s="20"/>
      <c r="AFW139" s="20"/>
      <c r="AFX139" s="20"/>
      <c r="AFY139" s="20"/>
      <c r="AFZ139" s="20"/>
      <c r="AGA139" s="20"/>
      <c r="AGB139" s="20"/>
      <c r="AGC139" s="20"/>
      <c r="AGD139" s="20"/>
      <c r="AGE139" s="20"/>
      <c r="AGF139" s="20"/>
      <c r="AGG139" s="20"/>
      <c r="AGH139" s="20"/>
      <c r="AGI139" s="20"/>
      <c r="AGJ139" s="20"/>
      <c r="AGK139" s="20"/>
      <c r="AGL139" s="20"/>
      <c r="AGM139" s="20"/>
      <c r="AGN139" s="20"/>
      <c r="AGO139" s="20"/>
      <c r="AGP139" s="20"/>
      <c r="AGQ139" s="20"/>
      <c r="AGR139" s="20"/>
      <c r="AGS139" s="20"/>
      <c r="AGT139" s="20"/>
      <c r="AGU139" s="20"/>
      <c r="AGV139" s="20"/>
      <c r="AGW139" s="20"/>
      <c r="AGX139" s="20"/>
      <c r="AGY139" s="20"/>
      <c r="AGZ139" s="20"/>
      <c r="AHA139" s="20"/>
      <c r="AHB139" s="20"/>
      <c r="AHC139" s="20"/>
      <c r="AHD139" s="20"/>
      <c r="AHE139" s="20"/>
      <c r="AHF139" s="20"/>
      <c r="AHG139" s="20"/>
      <c r="AHH139" s="20"/>
      <c r="AHI139" s="20"/>
      <c r="AHJ139" s="20"/>
      <c r="AHK139" s="20"/>
      <c r="AHL139" s="20"/>
      <c r="AHM139" s="20"/>
      <c r="AHN139" s="20"/>
      <c r="AHO139" s="20"/>
      <c r="AHP139" s="20"/>
      <c r="AHQ139" s="20"/>
      <c r="AHR139" s="20"/>
      <c r="AHS139" s="20"/>
      <c r="AHT139" s="20"/>
      <c r="AHU139" s="20"/>
      <c r="AHV139" s="20"/>
      <c r="AHW139" s="20"/>
      <c r="AHX139" s="20"/>
      <c r="AHY139" s="20"/>
      <c r="AHZ139" s="20"/>
      <c r="AIA139" s="20"/>
      <c r="AIB139" s="20"/>
      <c r="AIC139" s="20"/>
      <c r="AID139" s="20"/>
      <c r="AIE139" s="20"/>
      <c r="AIF139" s="20"/>
      <c r="AIG139" s="20"/>
      <c r="AIH139" s="20"/>
      <c r="AII139" s="20"/>
      <c r="AIJ139" s="20"/>
      <c r="AIK139" s="20"/>
      <c r="AIL139" s="20"/>
      <c r="AIM139" s="20"/>
      <c r="AIN139" s="20"/>
      <c r="AIO139" s="20"/>
      <c r="AIP139" s="20"/>
      <c r="AIQ139" s="20"/>
      <c r="AIR139" s="20"/>
      <c r="AIS139" s="20"/>
      <c r="AIT139" s="20"/>
      <c r="AIU139" s="20"/>
      <c r="AIV139" s="20"/>
      <c r="AIW139" s="20"/>
      <c r="AIX139" s="20"/>
      <c r="AIY139" s="20"/>
      <c r="AIZ139" s="20"/>
      <c r="AJA139" s="20"/>
      <c r="AJB139" s="20"/>
      <c r="AJC139" s="20"/>
      <c r="AJD139" s="20"/>
      <c r="AJE139" s="20"/>
      <c r="AJF139" s="20"/>
      <c r="AJG139" s="20"/>
      <c r="AJH139" s="20"/>
      <c r="AJI139" s="20"/>
      <c r="AJJ139" s="20"/>
      <c r="AJK139" s="20"/>
      <c r="AJL139" s="20"/>
      <c r="AJM139" s="20"/>
      <c r="AJN139" s="20"/>
      <c r="AJO139" s="20"/>
      <c r="AJP139" s="20"/>
      <c r="AJQ139" s="20"/>
      <c r="AJR139" s="20"/>
      <c r="AJS139" s="20"/>
      <c r="AJT139" s="20"/>
      <c r="AJU139" s="20"/>
      <c r="AJV139" s="20"/>
      <c r="AJW139" s="20"/>
      <c r="AJX139" s="20"/>
      <c r="AJY139" s="20"/>
      <c r="AJZ139" s="20"/>
      <c r="AKA139" s="20"/>
      <c r="AKB139" s="20"/>
      <c r="AKC139" s="20"/>
      <c r="AKD139" s="20"/>
      <c r="AKE139" s="20"/>
      <c r="AKF139" s="20"/>
      <c r="AKG139" s="20"/>
      <c r="AKH139" s="20"/>
      <c r="AKI139" s="20"/>
      <c r="AKJ139" s="20"/>
      <c r="AKK139" s="20"/>
      <c r="AKL139" s="20"/>
      <c r="AKM139" s="20"/>
      <c r="AKN139" s="20"/>
      <c r="AKO139" s="20"/>
      <c r="AKP139" s="20"/>
      <c r="AKQ139" s="20"/>
      <c r="AKR139" s="20"/>
      <c r="AKS139" s="20"/>
      <c r="AKT139" s="20"/>
      <c r="AKU139" s="20"/>
      <c r="AKV139" s="20"/>
      <c r="AKW139" s="20"/>
      <c r="AKX139" s="20"/>
      <c r="AKY139" s="20"/>
      <c r="AKZ139" s="20"/>
      <c r="ALA139" s="20"/>
      <c r="ALB139" s="20"/>
      <c r="ALC139" s="20"/>
      <c r="ALD139" s="20"/>
      <c r="ALE139" s="20"/>
      <c r="ALF139" s="20"/>
      <c r="ALG139" s="20"/>
      <c r="ALH139" s="20"/>
      <c r="ALI139" s="20"/>
      <c r="ALJ139" s="20"/>
      <c r="ALK139" s="20"/>
      <c r="ALL139" s="20"/>
      <c r="ALM139" s="20"/>
      <c r="ALN139" s="20"/>
      <c r="ALO139" s="20"/>
      <c r="ALP139" s="20"/>
      <c r="ALQ139" s="20"/>
      <c r="ALR139" s="20"/>
      <c r="ALS139" s="20"/>
      <c r="ALT139" s="20"/>
      <c r="ALU139" s="20"/>
      <c r="ALV139" s="20"/>
      <c r="ALW139" s="20"/>
      <c r="ALX139" s="20"/>
      <c r="ALY139" s="20"/>
      <c r="ALZ139" s="20"/>
      <c r="AMA139" s="20"/>
      <c r="AMB139" s="20"/>
      <c r="AMC139" s="20"/>
      <c r="AMD139" s="20"/>
      <c r="AME139" s="20"/>
      <c r="AMF139" s="20"/>
      <c r="AMG139" s="20"/>
      <c r="AMH139" s="20"/>
      <c r="AMI139" s="20"/>
      <c r="AMJ139" s="20"/>
      <c r="AMK139" s="20"/>
    </row>
    <row r="140" spans="1:1025" ht="15.75" customHeight="1">
      <c r="A140" s="275" t="s">
        <v>147</v>
      </c>
      <c r="B140" s="275"/>
      <c r="C140" s="275"/>
      <c r="D140" s="275"/>
      <c r="E140" s="275"/>
      <c r="F140" s="275"/>
      <c r="G140" s="63">
        <f>SUM(G138:G139)</f>
        <v>565.37</v>
      </c>
      <c r="H140" s="3"/>
    </row>
    <row r="141" spans="1:1025" ht="27.75" customHeight="1">
      <c r="A141" s="127" t="s">
        <v>112</v>
      </c>
      <c r="B141" s="383" t="s">
        <v>249</v>
      </c>
      <c r="C141" s="383"/>
      <c r="D141" s="383"/>
      <c r="E141" s="383"/>
      <c r="F141" s="383"/>
      <c r="G141" s="383"/>
      <c r="H141" s="3"/>
    </row>
    <row r="142" spans="1:1025" s="31" customFormat="1">
      <c r="A142" s="216"/>
      <c r="B142" s="216"/>
      <c r="C142" s="216"/>
      <c r="D142" s="204"/>
      <c r="E142" s="205"/>
      <c r="F142" s="205"/>
      <c r="G142" s="205"/>
      <c r="H142" s="36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  <c r="TF142" s="33"/>
      <c r="TG142" s="33"/>
      <c r="TH142" s="33"/>
      <c r="TI142" s="33"/>
      <c r="TJ142" s="33"/>
      <c r="TK142" s="33"/>
      <c r="TL142" s="33"/>
      <c r="TM142" s="33"/>
      <c r="TN142" s="33"/>
      <c r="TO142" s="33"/>
      <c r="TP142" s="33"/>
      <c r="TQ142" s="33"/>
      <c r="TR142" s="33"/>
      <c r="TS142" s="33"/>
      <c r="TT142" s="33"/>
      <c r="TU142" s="33"/>
      <c r="TV142" s="33"/>
      <c r="TW142" s="33"/>
      <c r="TX142" s="33"/>
      <c r="TY142" s="33"/>
      <c r="TZ142" s="33"/>
      <c r="UA142" s="33"/>
      <c r="UB142" s="33"/>
      <c r="UC142" s="33"/>
      <c r="UD142" s="33"/>
      <c r="UE142" s="33"/>
      <c r="UF142" s="33"/>
      <c r="UG142" s="33"/>
      <c r="UH142" s="33"/>
      <c r="UI142" s="33"/>
      <c r="UJ142" s="33"/>
      <c r="UK142" s="33"/>
      <c r="UL142" s="33"/>
      <c r="UM142" s="33"/>
      <c r="UN142" s="33"/>
      <c r="UO142" s="33"/>
      <c r="UP142" s="33"/>
      <c r="UQ142" s="33"/>
      <c r="UR142" s="33"/>
      <c r="US142" s="33"/>
      <c r="UT142" s="33"/>
      <c r="UU142" s="33"/>
      <c r="UV142" s="33"/>
      <c r="UW142" s="33"/>
      <c r="UX142" s="33"/>
      <c r="UY142" s="33"/>
      <c r="UZ142" s="33"/>
      <c r="VA142" s="33"/>
      <c r="VB142" s="33"/>
      <c r="VC142" s="33"/>
      <c r="VD142" s="33"/>
      <c r="VE142" s="33"/>
      <c r="VF142" s="33"/>
      <c r="VG142" s="33"/>
      <c r="VH142" s="33"/>
      <c r="VI142" s="33"/>
      <c r="VJ142" s="33"/>
      <c r="VK142" s="33"/>
      <c r="VL142" s="33"/>
      <c r="VM142" s="33"/>
      <c r="VN142" s="33"/>
      <c r="VO142" s="33"/>
      <c r="VP142" s="33"/>
      <c r="VQ142" s="33"/>
      <c r="VR142" s="33"/>
      <c r="VS142" s="33"/>
      <c r="VT142" s="33"/>
      <c r="VU142" s="33"/>
      <c r="VV142" s="33"/>
      <c r="VW142" s="33"/>
      <c r="VX142" s="33"/>
      <c r="VY142" s="33"/>
      <c r="VZ142" s="33"/>
      <c r="WA142" s="33"/>
      <c r="WB142" s="33"/>
      <c r="WC142" s="33"/>
      <c r="WD142" s="33"/>
      <c r="WE142" s="33"/>
      <c r="WF142" s="33"/>
      <c r="WG142" s="33"/>
      <c r="WH142" s="33"/>
      <c r="WI142" s="33"/>
      <c r="WJ142" s="33"/>
      <c r="WK142" s="33"/>
      <c r="WL142" s="33"/>
      <c r="WM142" s="33"/>
      <c r="WN142" s="33"/>
      <c r="WO142" s="33"/>
      <c r="WP142" s="33"/>
      <c r="WQ142" s="33"/>
      <c r="WR142" s="33"/>
      <c r="WS142" s="33"/>
      <c r="WT142" s="33"/>
      <c r="WU142" s="33"/>
      <c r="WV142" s="33"/>
      <c r="WW142" s="33"/>
      <c r="WX142" s="33"/>
      <c r="WY142" s="33"/>
      <c r="WZ142" s="33"/>
      <c r="XA142" s="33"/>
      <c r="XB142" s="33"/>
      <c r="XC142" s="33"/>
      <c r="XD142" s="33"/>
      <c r="XE142" s="33"/>
      <c r="XF142" s="33"/>
      <c r="XG142" s="33"/>
      <c r="XH142" s="33"/>
      <c r="XI142" s="33"/>
      <c r="XJ142" s="33"/>
      <c r="XK142" s="33"/>
      <c r="XL142" s="33"/>
      <c r="XM142" s="33"/>
      <c r="XN142" s="33"/>
      <c r="XO142" s="33"/>
      <c r="XP142" s="33"/>
      <c r="XQ142" s="33"/>
      <c r="XR142" s="33"/>
      <c r="XS142" s="33"/>
      <c r="XT142" s="33"/>
      <c r="XU142" s="33"/>
      <c r="XV142" s="33"/>
      <c r="XW142" s="33"/>
      <c r="XX142" s="33"/>
      <c r="XY142" s="33"/>
      <c r="XZ142" s="33"/>
      <c r="YA142" s="33"/>
      <c r="YB142" s="33"/>
      <c r="YC142" s="33"/>
      <c r="YD142" s="33"/>
      <c r="YE142" s="33"/>
      <c r="YF142" s="33"/>
      <c r="YG142" s="33"/>
      <c r="YH142" s="33"/>
      <c r="YI142" s="33"/>
      <c r="YJ142" s="33"/>
      <c r="YK142" s="33"/>
      <c r="YL142" s="33"/>
      <c r="YM142" s="33"/>
      <c r="YN142" s="33"/>
      <c r="YO142" s="33"/>
      <c r="YP142" s="33"/>
      <c r="YQ142" s="33"/>
      <c r="YR142" s="33"/>
      <c r="YS142" s="33"/>
      <c r="YT142" s="33"/>
      <c r="YU142" s="33"/>
      <c r="YV142" s="33"/>
      <c r="YW142" s="33"/>
      <c r="YX142" s="33"/>
      <c r="YY142" s="33"/>
      <c r="YZ142" s="33"/>
      <c r="ZA142" s="33"/>
      <c r="ZB142" s="33"/>
      <c r="ZC142" s="33"/>
      <c r="ZD142" s="33"/>
      <c r="ZE142" s="33"/>
      <c r="ZF142" s="33"/>
      <c r="ZG142" s="33"/>
      <c r="ZH142" s="33"/>
      <c r="ZI142" s="33"/>
      <c r="ZJ142" s="33"/>
      <c r="ZK142" s="33"/>
      <c r="ZL142" s="33"/>
      <c r="ZM142" s="33"/>
      <c r="ZN142" s="33"/>
      <c r="ZO142" s="33"/>
      <c r="ZP142" s="33"/>
      <c r="ZQ142" s="33"/>
      <c r="ZR142" s="33"/>
      <c r="ZS142" s="33"/>
      <c r="ZT142" s="33"/>
      <c r="ZU142" s="33"/>
      <c r="ZV142" s="33"/>
      <c r="ZW142" s="33"/>
      <c r="ZX142" s="33"/>
      <c r="ZY142" s="33"/>
      <c r="ZZ142" s="33"/>
      <c r="AAA142" s="33"/>
      <c r="AAB142" s="33"/>
      <c r="AAC142" s="33"/>
      <c r="AAD142" s="33"/>
      <c r="AAE142" s="33"/>
      <c r="AAF142" s="33"/>
      <c r="AAG142" s="33"/>
      <c r="AAH142" s="33"/>
      <c r="AAI142" s="33"/>
      <c r="AAJ142" s="33"/>
      <c r="AAK142" s="33"/>
      <c r="AAL142" s="33"/>
      <c r="AAM142" s="33"/>
      <c r="AAN142" s="33"/>
      <c r="AAO142" s="33"/>
      <c r="AAP142" s="33"/>
      <c r="AAQ142" s="33"/>
      <c r="AAR142" s="33"/>
      <c r="AAS142" s="33"/>
      <c r="AAT142" s="33"/>
      <c r="AAU142" s="33"/>
      <c r="AAV142" s="33"/>
      <c r="AAW142" s="33"/>
      <c r="AAX142" s="33"/>
      <c r="AAY142" s="33"/>
      <c r="AAZ142" s="33"/>
      <c r="ABA142" s="33"/>
      <c r="ABB142" s="33"/>
      <c r="ABC142" s="33"/>
      <c r="ABD142" s="33"/>
      <c r="ABE142" s="33"/>
      <c r="ABF142" s="33"/>
      <c r="ABG142" s="33"/>
      <c r="ABH142" s="33"/>
      <c r="ABI142" s="33"/>
      <c r="ABJ142" s="33"/>
      <c r="ABK142" s="33"/>
      <c r="ABL142" s="33"/>
      <c r="ABM142" s="33"/>
      <c r="ABN142" s="33"/>
      <c r="ABO142" s="33"/>
      <c r="ABP142" s="33"/>
      <c r="ABQ142" s="33"/>
      <c r="ABR142" s="33"/>
      <c r="ABS142" s="33"/>
      <c r="ABT142" s="33"/>
      <c r="ABU142" s="33"/>
      <c r="ABV142" s="33"/>
      <c r="ABW142" s="33"/>
      <c r="ABX142" s="33"/>
      <c r="ABY142" s="33"/>
      <c r="ABZ142" s="33"/>
      <c r="ACA142" s="33"/>
      <c r="ACB142" s="33"/>
      <c r="ACC142" s="33"/>
      <c r="ACD142" s="33"/>
      <c r="ACE142" s="33"/>
      <c r="ACF142" s="33"/>
      <c r="ACG142" s="33"/>
      <c r="ACH142" s="33"/>
      <c r="ACI142" s="33"/>
      <c r="ACJ142" s="33"/>
      <c r="ACK142" s="33"/>
      <c r="ACL142" s="33"/>
      <c r="ACM142" s="33"/>
      <c r="ACN142" s="33"/>
      <c r="ACO142" s="33"/>
      <c r="ACP142" s="33"/>
      <c r="ACQ142" s="33"/>
      <c r="ACR142" s="33"/>
      <c r="ACS142" s="33"/>
      <c r="ACT142" s="33"/>
      <c r="ACU142" s="33"/>
      <c r="ACV142" s="33"/>
      <c r="ACW142" s="33"/>
      <c r="ACX142" s="33"/>
      <c r="ACY142" s="33"/>
      <c r="ACZ142" s="33"/>
      <c r="ADA142" s="33"/>
      <c r="ADB142" s="33"/>
      <c r="ADC142" s="33"/>
      <c r="ADD142" s="33"/>
      <c r="ADE142" s="33"/>
      <c r="ADF142" s="33"/>
      <c r="ADG142" s="33"/>
      <c r="ADH142" s="33"/>
      <c r="ADI142" s="33"/>
      <c r="ADJ142" s="33"/>
      <c r="ADK142" s="33"/>
      <c r="ADL142" s="33"/>
      <c r="ADM142" s="33"/>
      <c r="ADN142" s="33"/>
      <c r="ADO142" s="33"/>
      <c r="ADP142" s="33"/>
      <c r="ADQ142" s="33"/>
      <c r="ADR142" s="33"/>
      <c r="ADS142" s="33"/>
      <c r="ADT142" s="33"/>
      <c r="ADU142" s="33"/>
      <c r="ADV142" s="33"/>
      <c r="ADW142" s="33"/>
      <c r="ADX142" s="33"/>
      <c r="ADY142" s="33"/>
      <c r="ADZ142" s="33"/>
      <c r="AEA142" s="33"/>
      <c r="AEB142" s="33"/>
      <c r="AEC142" s="33"/>
      <c r="AED142" s="33"/>
      <c r="AEE142" s="33"/>
      <c r="AEF142" s="33"/>
      <c r="AEG142" s="33"/>
      <c r="AEH142" s="33"/>
      <c r="AEI142" s="33"/>
      <c r="AEJ142" s="33"/>
      <c r="AEK142" s="33"/>
      <c r="AEL142" s="33"/>
      <c r="AEM142" s="33"/>
      <c r="AEN142" s="33"/>
      <c r="AEO142" s="33"/>
      <c r="AEP142" s="33"/>
      <c r="AEQ142" s="33"/>
      <c r="AER142" s="33"/>
      <c r="AES142" s="33"/>
      <c r="AET142" s="33"/>
      <c r="AEU142" s="33"/>
      <c r="AEV142" s="33"/>
      <c r="AEW142" s="33"/>
      <c r="AEX142" s="33"/>
      <c r="AEY142" s="33"/>
      <c r="AEZ142" s="33"/>
      <c r="AFA142" s="33"/>
      <c r="AFB142" s="33"/>
      <c r="AFC142" s="33"/>
      <c r="AFD142" s="33"/>
      <c r="AFE142" s="33"/>
      <c r="AFF142" s="33"/>
      <c r="AFG142" s="33"/>
      <c r="AFH142" s="33"/>
      <c r="AFI142" s="33"/>
      <c r="AFJ142" s="33"/>
      <c r="AFK142" s="33"/>
      <c r="AFL142" s="33"/>
      <c r="AFM142" s="33"/>
      <c r="AFN142" s="33"/>
      <c r="AFO142" s="33"/>
      <c r="AFP142" s="33"/>
      <c r="AFQ142" s="33"/>
      <c r="AFR142" s="33"/>
      <c r="AFS142" s="33"/>
      <c r="AFT142" s="33"/>
      <c r="AFU142" s="33"/>
      <c r="AFV142" s="33"/>
      <c r="AFW142" s="33"/>
      <c r="AFX142" s="33"/>
      <c r="AFY142" s="33"/>
      <c r="AFZ142" s="33"/>
      <c r="AGA142" s="33"/>
      <c r="AGB142" s="33"/>
      <c r="AGC142" s="33"/>
      <c r="AGD142" s="33"/>
      <c r="AGE142" s="33"/>
      <c r="AGF142" s="33"/>
      <c r="AGG142" s="33"/>
      <c r="AGH142" s="33"/>
      <c r="AGI142" s="33"/>
      <c r="AGJ142" s="33"/>
      <c r="AGK142" s="33"/>
      <c r="AGL142" s="33"/>
      <c r="AGM142" s="33"/>
      <c r="AGN142" s="33"/>
      <c r="AGO142" s="33"/>
      <c r="AGP142" s="33"/>
      <c r="AGQ142" s="33"/>
      <c r="AGR142" s="33"/>
      <c r="AGS142" s="33"/>
      <c r="AGT142" s="33"/>
      <c r="AGU142" s="33"/>
      <c r="AGV142" s="33"/>
      <c r="AGW142" s="33"/>
      <c r="AGX142" s="33"/>
      <c r="AGY142" s="33"/>
      <c r="AGZ142" s="33"/>
      <c r="AHA142" s="33"/>
      <c r="AHB142" s="33"/>
      <c r="AHC142" s="33"/>
      <c r="AHD142" s="33"/>
      <c r="AHE142" s="33"/>
      <c r="AHF142" s="33"/>
      <c r="AHG142" s="33"/>
      <c r="AHH142" s="33"/>
      <c r="AHI142" s="33"/>
      <c r="AHJ142" s="33"/>
      <c r="AHK142" s="33"/>
      <c r="AHL142" s="33"/>
      <c r="AHM142" s="33"/>
      <c r="AHN142" s="33"/>
      <c r="AHO142" s="33"/>
      <c r="AHP142" s="33"/>
      <c r="AHQ142" s="33"/>
      <c r="AHR142" s="33"/>
      <c r="AHS142" s="33"/>
      <c r="AHT142" s="33"/>
      <c r="AHU142" s="33"/>
      <c r="AHV142" s="33"/>
      <c r="AHW142" s="33"/>
      <c r="AHX142" s="33"/>
      <c r="AHY142" s="33"/>
      <c r="AHZ142" s="33"/>
      <c r="AIA142" s="33"/>
      <c r="AIB142" s="33"/>
      <c r="AIC142" s="33"/>
      <c r="AID142" s="33"/>
      <c r="AIE142" s="33"/>
      <c r="AIF142" s="33"/>
      <c r="AIG142" s="33"/>
      <c r="AIH142" s="33"/>
      <c r="AII142" s="33"/>
      <c r="AIJ142" s="33"/>
      <c r="AIK142" s="33"/>
      <c r="AIL142" s="33"/>
      <c r="AIM142" s="33"/>
      <c r="AIN142" s="33"/>
      <c r="AIO142" s="33"/>
      <c r="AIP142" s="33"/>
      <c r="AIQ142" s="33"/>
      <c r="AIR142" s="33"/>
      <c r="AIS142" s="33"/>
      <c r="AIT142" s="33"/>
      <c r="AIU142" s="33"/>
      <c r="AIV142" s="33"/>
      <c r="AIW142" s="33"/>
      <c r="AIX142" s="33"/>
      <c r="AIY142" s="33"/>
      <c r="AIZ142" s="33"/>
      <c r="AJA142" s="33"/>
      <c r="AJB142" s="33"/>
      <c r="AJC142" s="33"/>
      <c r="AJD142" s="33"/>
      <c r="AJE142" s="33"/>
      <c r="AJF142" s="33"/>
      <c r="AJG142" s="33"/>
      <c r="AJH142" s="33"/>
      <c r="AJI142" s="33"/>
      <c r="AJJ142" s="33"/>
      <c r="AJK142" s="33"/>
      <c r="AJL142" s="33"/>
      <c r="AJM142" s="33"/>
      <c r="AJN142" s="33"/>
      <c r="AJO142" s="33"/>
      <c r="AJP142" s="33"/>
      <c r="AJQ142" s="33"/>
      <c r="AJR142" s="33"/>
      <c r="AJS142" s="33"/>
      <c r="AJT142" s="33"/>
      <c r="AJU142" s="33"/>
      <c r="AJV142" s="33"/>
      <c r="AJW142" s="33"/>
      <c r="AJX142" s="33"/>
      <c r="AJY142" s="33"/>
      <c r="AJZ142" s="33"/>
      <c r="AKA142" s="33"/>
      <c r="AKB142" s="33"/>
      <c r="AKC142" s="33"/>
      <c r="AKD142" s="33"/>
      <c r="AKE142" s="33"/>
      <c r="AKF142" s="33"/>
      <c r="AKG142" s="33"/>
      <c r="AKH142" s="33"/>
      <c r="AKI142" s="33"/>
      <c r="AKJ142" s="33"/>
      <c r="AKK142" s="33"/>
      <c r="AKL142" s="33"/>
      <c r="AKM142" s="33"/>
      <c r="AKN142" s="33"/>
      <c r="AKO142" s="33"/>
      <c r="AKP142" s="33"/>
      <c r="AKQ142" s="33"/>
      <c r="AKR142" s="33"/>
      <c r="AKS142" s="33"/>
      <c r="AKT142" s="33"/>
      <c r="AKU142" s="33"/>
      <c r="AKV142" s="33"/>
      <c r="AKW142" s="33"/>
      <c r="AKX142" s="33"/>
      <c r="AKY142" s="33"/>
      <c r="AKZ142" s="33"/>
      <c r="ALA142" s="33"/>
      <c r="ALB142" s="33"/>
      <c r="ALC142" s="33"/>
      <c r="ALD142" s="33"/>
      <c r="ALE142" s="33"/>
      <c r="ALF142" s="33"/>
      <c r="ALG142" s="33"/>
      <c r="ALH142" s="33"/>
      <c r="ALI142" s="33"/>
      <c r="ALJ142" s="33"/>
      <c r="ALK142" s="33"/>
      <c r="ALL142" s="33"/>
      <c r="ALM142" s="33"/>
      <c r="ALN142" s="33"/>
      <c r="ALO142" s="33"/>
      <c r="ALP142" s="33"/>
      <c r="ALQ142" s="33"/>
      <c r="ALR142" s="33"/>
      <c r="ALS142" s="33"/>
      <c r="ALT142" s="33"/>
      <c r="ALU142" s="33"/>
      <c r="ALV142" s="33"/>
      <c r="ALW142" s="33"/>
      <c r="ALX142" s="33"/>
      <c r="ALY142" s="33"/>
      <c r="ALZ142" s="33"/>
      <c r="AMA142" s="33"/>
      <c r="AMB142" s="33"/>
      <c r="AMC142" s="33"/>
      <c r="AMD142" s="33"/>
      <c r="AME142" s="33"/>
      <c r="AMF142" s="33"/>
      <c r="AMG142" s="33"/>
      <c r="AMH142" s="33"/>
      <c r="AMI142" s="33"/>
      <c r="AMJ142" s="33"/>
      <c r="AMK142" s="33"/>
    </row>
    <row r="143" spans="1:1025" ht="15" customHeight="1">
      <c r="A143" s="264" t="s">
        <v>179</v>
      </c>
      <c r="B143" s="264"/>
      <c r="C143" s="264"/>
      <c r="D143" s="264"/>
      <c r="E143" s="264"/>
      <c r="F143" s="264"/>
      <c r="G143" s="264"/>
      <c r="H143" s="3"/>
    </row>
    <row r="144" spans="1:1025" ht="13.5" customHeight="1">
      <c r="A144" s="88"/>
      <c r="B144" s="299" t="s">
        <v>121</v>
      </c>
      <c r="C144" s="299"/>
      <c r="D144" s="299"/>
      <c r="E144" s="299"/>
      <c r="F144" s="299"/>
      <c r="G144" s="62" t="s">
        <v>18</v>
      </c>
      <c r="H144" s="3"/>
    </row>
    <row r="145" spans="1:1025" ht="13.5" customHeight="1">
      <c r="A145" s="89" t="s">
        <v>8</v>
      </c>
      <c r="B145" s="274" t="s">
        <v>180</v>
      </c>
      <c r="C145" s="274"/>
      <c r="D145" s="274"/>
      <c r="E145" s="274"/>
      <c r="F145" s="274"/>
      <c r="G145" s="107">
        <f>'AL UNIFORMES E EQUIPAMENTOS'!H13</f>
        <v>126.28066666666669</v>
      </c>
      <c r="H145" s="3"/>
    </row>
    <row r="146" spans="1:1025" ht="13.5" customHeight="1">
      <c r="A146" s="89" t="s">
        <v>10</v>
      </c>
      <c r="B146" s="274" t="s">
        <v>181</v>
      </c>
      <c r="C146" s="274"/>
      <c r="D146" s="274"/>
      <c r="E146" s="274"/>
      <c r="F146" s="274"/>
      <c r="G146" s="108">
        <f>'AL UNIFORMES E EQUIPAMENTOS'!H24</f>
        <v>6.1016666666666666</v>
      </c>
      <c r="H146" s="3"/>
    </row>
    <row r="147" spans="1:1025">
      <c r="A147" s="90" t="s">
        <v>12</v>
      </c>
      <c r="B147" s="276" t="s">
        <v>182</v>
      </c>
      <c r="C147" s="276"/>
      <c r="D147" s="276"/>
      <c r="E147" s="276"/>
      <c r="F147" s="276"/>
      <c r="G147" s="91">
        <v>0</v>
      </c>
      <c r="H147" s="3"/>
    </row>
    <row r="148" spans="1:1025" ht="15">
      <c r="A148" s="300" t="s">
        <v>183</v>
      </c>
      <c r="B148" s="300"/>
      <c r="C148" s="300"/>
      <c r="D148" s="300"/>
      <c r="E148" s="300"/>
      <c r="F148" s="300"/>
      <c r="G148" s="53">
        <f>SUM(G145:G147)</f>
        <v>132.38233333333335</v>
      </c>
      <c r="H148" s="28"/>
    </row>
    <row r="149" spans="1:1025" s="31" customFormat="1" ht="30.75" customHeight="1">
      <c r="A149" s="87"/>
      <c r="B149" s="169"/>
      <c r="C149" s="169"/>
      <c r="D149" s="204"/>
      <c r="E149" s="205"/>
      <c r="F149" s="205"/>
      <c r="G149" s="205"/>
      <c r="H149" s="36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  <c r="TH149" s="33"/>
      <c r="TI149" s="33"/>
      <c r="TJ149" s="33"/>
      <c r="TK149" s="33"/>
      <c r="TL149" s="33"/>
      <c r="TM149" s="33"/>
      <c r="TN149" s="33"/>
      <c r="TO149" s="33"/>
      <c r="TP149" s="33"/>
      <c r="TQ149" s="33"/>
      <c r="TR149" s="33"/>
      <c r="TS149" s="33"/>
      <c r="TT149" s="33"/>
      <c r="TU149" s="33"/>
      <c r="TV149" s="33"/>
      <c r="TW149" s="33"/>
      <c r="TX149" s="33"/>
      <c r="TY149" s="33"/>
      <c r="TZ149" s="33"/>
      <c r="UA149" s="33"/>
      <c r="UB149" s="33"/>
      <c r="UC149" s="33"/>
      <c r="UD149" s="33"/>
      <c r="UE149" s="33"/>
      <c r="UF149" s="33"/>
      <c r="UG149" s="33"/>
      <c r="UH149" s="33"/>
      <c r="UI149" s="33"/>
      <c r="UJ149" s="33"/>
      <c r="UK149" s="33"/>
      <c r="UL149" s="33"/>
      <c r="UM149" s="33"/>
      <c r="UN149" s="33"/>
      <c r="UO149" s="33"/>
      <c r="UP149" s="33"/>
      <c r="UQ149" s="33"/>
      <c r="UR149" s="33"/>
      <c r="US149" s="33"/>
      <c r="UT149" s="33"/>
      <c r="UU149" s="33"/>
      <c r="UV149" s="33"/>
      <c r="UW149" s="33"/>
      <c r="UX149" s="33"/>
      <c r="UY149" s="33"/>
      <c r="UZ149" s="33"/>
      <c r="VA149" s="33"/>
      <c r="VB149" s="33"/>
      <c r="VC149" s="33"/>
      <c r="VD149" s="33"/>
      <c r="VE149" s="33"/>
      <c r="VF149" s="33"/>
      <c r="VG149" s="33"/>
      <c r="VH149" s="33"/>
      <c r="VI149" s="33"/>
      <c r="VJ149" s="33"/>
      <c r="VK149" s="33"/>
      <c r="VL149" s="33"/>
      <c r="VM149" s="33"/>
      <c r="VN149" s="33"/>
      <c r="VO149" s="33"/>
      <c r="VP149" s="33"/>
      <c r="VQ149" s="33"/>
      <c r="VR149" s="33"/>
      <c r="VS149" s="33"/>
      <c r="VT149" s="33"/>
      <c r="VU149" s="33"/>
      <c r="VV149" s="33"/>
      <c r="VW149" s="33"/>
      <c r="VX149" s="33"/>
      <c r="VY149" s="33"/>
      <c r="VZ149" s="33"/>
      <c r="WA149" s="33"/>
      <c r="WB149" s="33"/>
      <c r="WC149" s="33"/>
      <c r="WD149" s="33"/>
      <c r="WE149" s="33"/>
      <c r="WF149" s="33"/>
      <c r="WG149" s="33"/>
      <c r="WH149" s="33"/>
      <c r="WI149" s="33"/>
      <c r="WJ149" s="33"/>
      <c r="WK149" s="33"/>
      <c r="WL149" s="33"/>
      <c r="WM149" s="33"/>
      <c r="WN149" s="33"/>
      <c r="WO149" s="33"/>
      <c r="WP149" s="33"/>
      <c r="WQ149" s="33"/>
      <c r="WR149" s="33"/>
      <c r="WS149" s="33"/>
      <c r="WT149" s="33"/>
      <c r="WU149" s="33"/>
      <c r="WV149" s="33"/>
      <c r="WW149" s="33"/>
      <c r="WX149" s="33"/>
      <c r="WY149" s="33"/>
      <c r="WZ149" s="33"/>
      <c r="XA149" s="33"/>
      <c r="XB149" s="33"/>
      <c r="XC149" s="33"/>
      <c r="XD149" s="33"/>
      <c r="XE149" s="33"/>
      <c r="XF149" s="33"/>
      <c r="XG149" s="33"/>
      <c r="XH149" s="33"/>
      <c r="XI149" s="33"/>
      <c r="XJ149" s="33"/>
      <c r="XK149" s="33"/>
      <c r="XL149" s="33"/>
      <c r="XM149" s="33"/>
      <c r="XN149" s="33"/>
      <c r="XO149" s="33"/>
      <c r="XP149" s="33"/>
      <c r="XQ149" s="33"/>
      <c r="XR149" s="33"/>
      <c r="XS149" s="33"/>
      <c r="XT149" s="33"/>
      <c r="XU149" s="33"/>
      <c r="XV149" s="33"/>
      <c r="XW149" s="33"/>
      <c r="XX149" s="33"/>
      <c r="XY149" s="33"/>
      <c r="XZ149" s="33"/>
      <c r="YA149" s="33"/>
      <c r="YB149" s="33"/>
      <c r="YC149" s="33"/>
      <c r="YD149" s="33"/>
      <c r="YE149" s="33"/>
      <c r="YF149" s="33"/>
      <c r="YG149" s="33"/>
      <c r="YH149" s="33"/>
      <c r="YI149" s="33"/>
      <c r="YJ149" s="33"/>
      <c r="YK149" s="33"/>
      <c r="YL149" s="33"/>
      <c r="YM149" s="33"/>
      <c r="YN149" s="33"/>
      <c r="YO149" s="33"/>
      <c r="YP149" s="33"/>
      <c r="YQ149" s="33"/>
      <c r="YR149" s="33"/>
      <c r="YS149" s="33"/>
      <c r="YT149" s="33"/>
      <c r="YU149" s="33"/>
      <c r="YV149" s="33"/>
      <c r="YW149" s="33"/>
      <c r="YX149" s="33"/>
      <c r="YY149" s="33"/>
      <c r="YZ149" s="33"/>
      <c r="ZA149" s="33"/>
      <c r="ZB149" s="33"/>
      <c r="ZC149" s="33"/>
      <c r="ZD149" s="33"/>
      <c r="ZE149" s="33"/>
      <c r="ZF149" s="33"/>
      <c r="ZG149" s="33"/>
      <c r="ZH149" s="33"/>
      <c r="ZI149" s="33"/>
      <c r="ZJ149" s="33"/>
      <c r="ZK149" s="33"/>
      <c r="ZL149" s="33"/>
      <c r="ZM149" s="33"/>
      <c r="ZN149" s="33"/>
      <c r="ZO149" s="33"/>
      <c r="ZP149" s="33"/>
      <c r="ZQ149" s="33"/>
      <c r="ZR149" s="33"/>
      <c r="ZS149" s="33"/>
      <c r="ZT149" s="33"/>
      <c r="ZU149" s="33"/>
      <c r="ZV149" s="33"/>
      <c r="ZW149" s="33"/>
      <c r="ZX149" s="33"/>
      <c r="ZY149" s="33"/>
      <c r="ZZ149" s="33"/>
      <c r="AAA149" s="33"/>
      <c r="AAB149" s="33"/>
      <c r="AAC149" s="33"/>
      <c r="AAD149" s="33"/>
      <c r="AAE149" s="33"/>
      <c r="AAF149" s="33"/>
      <c r="AAG149" s="33"/>
      <c r="AAH149" s="33"/>
      <c r="AAI149" s="33"/>
      <c r="AAJ149" s="33"/>
      <c r="AAK149" s="33"/>
      <c r="AAL149" s="33"/>
      <c r="AAM149" s="33"/>
      <c r="AAN149" s="33"/>
      <c r="AAO149" s="33"/>
      <c r="AAP149" s="33"/>
      <c r="AAQ149" s="33"/>
      <c r="AAR149" s="33"/>
      <c r="AAS149" s="33"/>
      <c r="AAT149" s="33"/>
      <c r="AAU149" s="33"/>
      <c r="AAV149" s="33"/>
      <c r="AAW149" s="33"/>
      <c r="AAX149" s="33"/>
      <c r="AAY149" s="33"/>
      <c r="AAZ149" s="33"/>
      <c r="ABA149" s="33"/>
      <c r="ABB149" s="33"/>
      <c r="ABC149" s="33"/>
      <c r="ABD149" s="33"/>
      <c r="ABE149" s="33"/>
      <c r="ABF149" s="33"/>
      <c r="ABG149" s="33"/>
      <c r="ABH149" s="33"/>
      <c r="ABI149" s="33"/>
      <c r="ABJ149" s="33"/>
      <c r="ABK149" s="33"/>
      <c r="ABL149" s="33"/>
      <c r="ABM149" s="33"/>
      <c r="ABN149" s="33"/>
      <c r="ABO149" s="33"/>
      <c r="ABP149" s="33"/>
      <c r="ABQ149" s="33"/>
      <c r="ABR149" s="33"/>
      <c r="ABS149" s="33"/>
      <c r="ABT149" s="33"/>
      <c r="ABU149" s="33"/>
      <c r="ABV149" s="33"/>
      <c r="ABW149" s="33"/>
      <c r="ABX149" s="33"/>
      <c r="ABY149" s="33"/>
      <c r="ABZ149" s="33"/>
      <c r="ACA149" s="33"/>
      <c r="ACB149" s="33"/>
      <c r="ACC149" s="33"/>
      <c r="ACD149" s="33"/>
      <c r="ACE149" s="33"/>
      <c r="ACF149" s="33"/>
      <c r="ACG149" s="33"/>
      <c r="ACH149" s="33"/>
      <c r="ACI149" s="33"/>
      <c r="ACJ149" s="33"/>
      <c r="ACK149" s="33"/>
      <c r="ACL149" s="33"/>
      <c r="ACM149" s="33"/>
      <c r="ACN149" s="33"/>
      <c r="ACO149" s="33"/>
      <c r="ACP149" s="33"/>
      <c r="ACQ149" s="33"/>
      <c r="ACR149" s="33"/>
      <c r="ACS149" s="33"/>
      <c r="ACT149" s="33"/>
      <c r="ACU149" s="33"/>
      <c r="ACV149" s="33"/>
      <c r="ACW149" s="33"/>
      <c r="ACX149" s="33"/>
      <c r="ACY149" s="33"/>
      <c r="ACZ149" s="33"/>
      <c r="ADA149" s="33"/>
      <c r="ADB149" s="33"/>
      <c r="ADC149" s="33"/>
      <c r="ADD149" s="33"/>
      <c r="ADE149" s="33"/>
      <c r="ADF149" s="33"/>
      <c r="ADG149" s="33"/>
      <c r="ADH149" s="33"/>
      <c r="ADI149" s="33"/>
      <c r="ADJ149" s="33"/>
      <c r="ADK149" s="33"/>
      <c r="ADL149" s="33"/>
      <c r="ADM149" s="33"/>
      <c r="ADN149" s="33"/>
      <c r="ADO149" s="33"/>
      <c r="ADP149" s="33"/>
      <c r="ADQ149" s="33"/>
      <c r="ADR149" s="33"/>
      <c r="ADS149" s="33"/>
      <c r="ADT149" s="33"/>
      <c r="ADU149" s="33"/>
      <c r="ADV149" s="33"/>
      <c r="ADW149" s="33"/>
      <c r="ADX149" s="33"/>
      <c r="ADY149" s="33"/>
      <c r="ADZ149" s="33"/>
      <c r="AEA149" s="33"/>
      <c r="AEB149" s="33"/>
      <c r="AEC149" s="33"/>
      <c r="AED149" s="33"/>
      <c r="AEE149" s="33"/>
      <c r="AEF149" s="33"/>
      <c r="AEG149" s="33"/>
      <c r="AEH149" s="33"/>
      <c r="AEI149" s="33"/>
      <c r="AEJ149" s="33"/>
      <c r="AEK149" s="33"/>
      <c r="AEL149" s="33"/>
      <c r="AEM149" s="33"/>
      <c r="AEN149" s="33"/>
      <c r="AEO149" s="33"/>
      <c r="AEP149" s="33"/>
      <c r="AEQ149" s="33"/>
      <c r="AER149" s="33"/>
      <c r="AES149" s="33"/>
      <c r="AET149" s="33"/>
      <c r="AEU149" s="33"/>
      <c r="AEV149" s="33"/>
      <c r="AEW149" s="33"/>
      <c r="AEX149" s="33"/>
      <c r="AEY149" s="33"/>
      <c r="AEZ149" s="33"/>
      <c r="AFA149" s="33"/>
      <c r="AFB149" s="33"/>
      <c r="AFC149" s="33"/>
      <c r="AFD149" s="33"/>
      <c r="AFE149" s="33"/>
      <c r="AFF149" s="33"/>
      <c r="AFG149" s="33"/>
      <c r="AFH149" s="33"/>
      <c r="AFI149" s="33"/>
      <c r="AFJ149" s="33"/>
      <c r="AFK149" s="33"/>
      <c r="AFL149" s="33"/>
      <c r="AFM149" s="33"/>
      <c r="AFN149" s="33"/>
      <c r="AFO149" s="33"/>
      <c r="AFP149" s="33"/>
      <c r="AFQ149" s="33"/>
      <c r="AFR149" s="33"/>
      <c r="AFS149" s="33"/>
      <c r="AFT149" s="33"/>
      <c r="AFU149" s="33"/>
      <c r="AFV149" s="33"/>
      <c r="AFW149" s="33"/>
      <c r="AFX149" s="33"/>
      <c r="AFY149" s="33"/>
      <c r="AFZ149" s="33"/>
      <c r="AGA149" s="33"/>
      <c r="AGB149" s="33"/>
      <c r="AGC149" s="33"/>
      <c r="AGD149" s="33"/>
      <c r="AGE149" s="33"/>
      <c r="AGF149" s="33"/>
      <c r="AGG149" s="33"/>
      <c r="AGH149" s="33"/>
      <c r="AGI149" s="33"/>
      <c r="AGJ149" s="33"/>
      <c r="AGK149" s="33"/>
      <c r="AGL149" s="33"/>
      <c r="AGM149" s="33"/>
      <c r="AGN149" s="33"/>
      <c r="AGO149" s="33"/>
      <c r="AGP149" s="33"/>
      <c r="AGQ149" s="33"/>
      <c r="AGR149" s="33"/>
      <c r="AGS149" s="33"/>
      <c r="AGT149" s="33"/>
      <c r="AGU149" s="33"/>
      <c r="AGV149" s="33"/>
      <c r="AGW149" s="33"/>
      <c r="AGX149" s="33"/>
      <c r="AGY149" s="33"/>
      <c r="AGZ149" s="33"/>
      <c r="AHA149" s="33"/>
      <c r="AHB149" s="33"/>
      <c r="AHC149" s="33"/>
      <c r="AHD149" s="33"/>
      <c r="AHE149" s="33"/>
      <c r="AHF149" s="33"/>
      <c r="AHG149" s="33"/>
      <c r="AHH149" s="33"/>
      <c r="AHI149" s="33"/>
      <c r="AHJ149" s="33"/>
      <c r="AHK149" s="33"/>
      <c r="AHL149" s="33"/>
      <c r="AHM149" s="33"/>
      <c r="AHN149" s="33"/>
      <c r="AHO149" s="33"/>
      <c r="AHP149" s="33"/>
      <c r="AHQ149" s="33"/>
      <c r="AHR149" s="33"/>
      <c r="AHS149" s="33"/>
      <c r="AHT149" s="33"/>
      <c r="AHU149" s="33"/>
      <c r="AHV149" s="33"/>
      <c r="AHW149" s="33"/>
      <c r="AHX149" s="33"/>
      <c r="AHY149" s="33"/>
      <c r="AHZ149" s="33"/>
      <c r="AIA149" s="33"/>
      <c r="AIB149" s="33"/>
      <c r="AIC149" s="33"/>
      <c r="AID149" s="33"/>
      <c r="AIE149" s="33"/>
      <c r="AIF149" s="33"/>
      <c r="AIG149" s="33"/>
      <c r="AIH149" s="33"/>
      <c r="AII149" s="33"/>
      <c r="AIJ149" s="33"/>
      <c r="AIK149" s="33"/>
      <c r="AIL149" s="33"/>
      <c r="AIM149" s="33"/>
      <c r="AIN149" s="33"/>
      <c r="AIO149" s="33"/>
      <c r="AIP149" s="33"/>
      <c r="AIQ149" s="33"/>
      <c r="AIR149" s="33"/>
      <c r="AIS149" s="33"/>
      <c r="AIT149" s="33"/>
      <c r="AIU149" s="33"/>
      <c r="AIV149" s="33"/>
      <c r="AIW149" s="33"/>
      <c r="AIX149" s="33"/>
      <c r="AIY149" s="33"/>
      <c r="AIZ149" s="33"/>
      <c r="AJA149" s="33"/>
      <c r="AJB149" s="33"/>
      <c r="AJC149" s="33"/>
      <c r="AJD149" s="33"/>
      <c r="AJE149" s="33"/>
      <c r="AJF149" s="33"/>
      <c r="AJG149" s="33"/>
      <c r="AJH149" s="33"/>
      <c r="AJI149" s="33"/>
      <c r="AJJ149" s="33"/>
      <c r="AJK149" s="33"/>
      <c r="AJL149" s="33"/>
      <c r="AJM149" s="33"/>
      <c r="AJN149" s="33"/>
      <c r="AJO149" s="33"/>
      <c r="AJP149" s="33"/>
      <c r="AJQ149" s="33"/>
      <c r="AJR149" s="33"/>
      <c r="AJS149" s="33"/>
      <c r="AJT149" s="33"/>
      <c r="AJU149" s="33"/>
      <c r="AJV149" s="33"/>
      <c r="AJW149" s="33"/>
      <c r="AJX149" s="33"/>
      <c r="AJY149" s="33"/>
      <c r="AJZ149" s="33"/>
      <c r="AKA149" s="33"/>
      <c r="AKB149" s="33"/>
      <c r="AKC149" s="33"/>
      <c r="AKD149" s="33"/>
      <c r="AKE149" s="33"/>
      <c r="AKF149" s="33"/>
      <c r="AKG149" s="33"/>
      <c r="AKH149" s="33"/>
      <c r="AKI149" s="33"/>
      <c r="AKJ149" s="33"/>
      <c r="AKK149" s="33"/>
      <c r="AKL149" s="33"/>
      <c r="AKM149" s="33"/>
      <c r="AKN149" s="33"/>
      <c r="AKO149" s="33"/>
      <c r="AKP149" s="33"/>
      <c r="AKQ149" s="33"/>
      <c r="AKR149" s="33"/>
      <c r="AKS149" s="33"/>
      <c r="AKT149" s="33"/>
      <c r="AKU149" s="33"/>
      <c r="AKV149" s="33"/>
      <c r="AKW149" s="33"/>
      <c r="AKX149" s="33"/>
      <c r="AKY149" s="33"/>
      <c r="AKZ149" s="33"/>
      <c r="ALA149" s="33"/>
      <c r="ALB149" s="33"/>
      <c r="ALC149" s="33"/>
      <c r="ALD149" s="33"/>
      <c r="ALE149" s="33"/>
      <c r="ALF149" s="33"/>
      <c r="ALG149" s="33"/>
      <c r="ALH149" s="33"/>
      <c r="ALI149" s="33"/>
      <c r="ALJ149" s="33"/>
      <c r="ALK149" s="33"/>
      <c r="ALL149" s="33"/>
      <c r="ALM149" s="33"/>
      <c r="ALN149" s="33"/>
      <c r="ALO149" s="33"/>
      <c r="ALP149" s="33"/>
      <c r="ALQ149" s="33"/>
      <c r="ALR149" s="33"/>
      <c r="ALS149" s="33"/>
      <c r="ALT149" s="33"/>
      <c r="ALU149" s="33"/>
      <c r="ALV149" s="33"/>
      <c r="ALW149" s="33"/>
      <c r="ALX149" s="33"/>
      <c r="ALY149" s="33"/>
      <c r="ALZ149" s="33"/>
      <c r="AMA149" s="33"/>
      <c r="AMB149" s="33"/>
      <c r="AMC149" s="33"/>
      <c r="AMD149" s="33"/>
      <c r="AME149" s="33"/>
      <c r="AMF149" s="33"/>
      <c r="AMG149" s="33"/>
      <c r="AMH149" s="33"/>
      <c r="AMI149" s="33"/>
      <c r="AMJ149" s="33"/>
      <c r="AMK149" s="33"/>
    </row>
    <row r="150" spans="1:1025" s="21" customFormat="1" ht="18.75" customHeight="1">
      <c r="A150" s="264" t="s">
        <v>184</v>
      </c>
      <c r="B150" s="264"/>
      <c r="C150" s="264"/>
      <c r="D150" s="264"/>
      <c r="E150" s="264"/>
      <c r="F150" s="264"/>
      <c r="G150" s="264"/>
      <c r="H150" s="36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  <c r="PZ150" s="20"/>
      <c r="QA150" s="20"/>
      <c r="QB150" s="20"/>
      <c r="QC150" s="20"/>
      <c r="QD150" s="20"/>
      <c r="QE150" s="20"/>
      <c r="QF150" s="20"/>
      <c r="QG150" s="20"/>
      <c r="QH150" s="20"/>
      <c r="QI150" s="20"/>
      <c r="QJ150" s="20"/>
      <c r="QK150" s="20"/>
      <c r="QL150" s="20"/>
      <c r="QM150" s="20"/>
      <c r="QN150" s="20"/>
      <c r="QO150" s="20"/>
      <c r="QP150" s="20"/>
      <c r="QQ150" s="20"/>
      <c r="QR150" s="20"/>
      <c r="QS150" s="20"/>
      <c r="QT150" s="20"/>
      <c r="QU150" s="20"/>
      <c r="QV150" s="20"/>
      <c r="QW150" s="20"/>
      <c r="QX150" s="20"/>
      <c r="QY150" s="20"/>
      <c r="QZ150" s="20"/>
      <c r="RA150" s="20"/>
      <c r="RB150" s="20"/>
      <c r="RC150" s="20"/>
      <c r="RD150" s="20"/>
      <c r="RE150" s="20"/>
      <c r="RF150" s="20"/>
      <c r="RG150" s="20"/>
      <c r="RH150" s="20"/>
      <c r="RI150" s="20"/>
      <c r="RJ150" s="20"/>
      <c r="RK150" s="20"/>
      <c r="RL150" s="20"/>
      <c r="RM150" s="20"/>
      <c r="RN150" s="20"/>
      <c r="RO150" s="20"/>
      <c r="RP150" s="20"/>
      <c r="RQ150" s="20"/>
      <c r="RR150" s="20"/>
      <c r="RS150" s="20"/>
      <c r="RT150" s="20"/>
      <c r="RU150" s="20"/>
      <c r="RV150" s="20"/>
      <c r="RW150" s="20"/>
      <c r="RX150" s="20"/>
      <c r="RY150" s="20"/>
      <c r="RZ150" s="20"/>
      <c r="SA150" s="20"/>
      <c r="SB150" s="20"/>
      <c r="SC150" s="20"/>
      <c r="SD150" s="20"/>
      <c r="SE150" s="20"/>
      <c r="SF150" s="20"/>
      <c r="SG150" s="20"/>
      <c r="SH150" s="20"/>
      <c r="SI150" s="20"/>
      <c r="SJ150" s="20"/>
      <c r="SK150" s="20"/>
      <c r="SL150" s="20"/>
      <c r="SM150" s="20"/>
      <c r="SN150" s="20"/>
      <c r="SO150" s="20"/>
      <c r="SP150" s="20"/>
      <c r="SQ150" s="20"/>
      <c r="SR150" s="20"/>
      <c r="SS150" s="20"/>
      <c r="ST150" s="20"/>
      <c r="SU150" s="20"/>
      <c r="SV150" s="20"/>
      <c r="SW150" s="20"/>
      <c r="SX150" s="20"/>
      <c r="SY150" s="20"/>
      <c r="SZ150" s="20"/>
      <c r="TA150" s="20"/>
      <c r="TB150" s="20"/>
      <c r="TC150" s="20"/>
      <c r="TD150" s="20"/>
      <c r="TE150" s="20"/>
      <c r="TF150" s="20"/>
      <c r="TG150" s="20"/>
      <c r="TH150" s="20"/>
      <c r="TI150" s="20"/>
      <c r="TJ150" s="20"/>
      <c r="TK150" s="20"/>
      <c r="TL150" s="20"/>
      <c r="TM150" s="20"/>
      <c r="TN150" s="20"/>
      <c r="TO150" s="20"/>
      <c r="TP150" s="20"/>
      <c r="TQ150" s="20"/>
      <c r="TR150" s="20"/>
      <c r="TS150" s="20"/>
      <c r="TT150" s="20"/>
      <c r="TU150" s="20"/>
      <c r="TV150" s="20"/>
      <c r="TW150" s="20"/>
      <c r="TX150" s="20"/>
      <c r="TY150" s="20"/>
      <c r="TZ150" s="20"/>
      <c r="UA150" s="20"/>
      <c r="UB150" s="20"/>
      <c r="UC150" s="20"/>
      <c r="UD150" s="20"/>
      <c r="UE150" s="20"/>
      <c r="UF150" s="20"/>
      <c r="UG150" s="20"/>
      <c r="UH150" s="20"/>
      <c r="UI150" s="20"/>
      <c r="UJ150" s="20"/>
      <c r="UK150" s="20"/>
      <c r="UL150" s="20"/>
      <c r="UM150" s="20"/>
      <c r="UN150" s="20"/>
      <c r="UO150" s="20"/>
      <c r="UP150" s="20"/>
      <c r="UQ150" s="20"/>
      <c r="UR150" s="20"/>
      <c r="US150" s="20"/>
      <c r="UT150" s="20"/>
      <c r="UU150" s="20"/>
      <c r="UV150" s="20"/>
      <c r="UW150" s="20"/>
      <c r="UX150" s="20"/>
      <c r="UY150" s="20"/>
      <c r="UZ150" s="20"/>
      <c r="VA150" s="20"/>
      <c r="VB150" s="20"/>
      <c r="VC150" s="20"/>
      <c r="VD150" s="20"/>
      <c r="VE150" s="20"/>
      <c r="VF150" s="20"/>
      <c r="VG150" s="20"/>
      <c r="VH150" s="20"/>
      <c r="VI150" s="20"/>
      <c r="VJ150" s="20"/>
      <c r="VK150" s="20"/>
      <c r="VL150" s="20"/>
      <c r="VM150" s="20"/>
      <c r="VN150" s="20"/>
      <c r="VO150" s="20"/>
      <c r="VP150" s="20"/>
      <c r="VQ150" s="20"/>
      <c r="VR150" s="20"/>
      <c r="VS150" s="20"/>
      <c r="VT150" s="20"/>
      <c r="VU150" s="20"/>
      <c r="VV150" s="20"/>
      <c r="VW150" s="20"/>
      <c r="VX150" s="20"/>
      <c r="VY150" s="20"/>
      <c r="VZ150" s="20"/>
      <c r="WA150" s="20"/>
      <c r="WB150" s="20"/>
      <c r="WC150" s="20"/>
      <c r="WD150" s="20"/>
      <c r="WE150" s="20"/>
      <c r="WF150" s="20"/>
      <c r="WG150" s="20"/>
      <c r="WH150" s="20"/>
      <c r="WI150" s="20"/>
      <c r="WJ150" s="20"/>
      <c r="WK150" s="20"/>
      <c r="WL150" s="20"/>
      <c r="WM150" s="20"/>
      <c r="WN150" s="20"/>
      <c r="WO150" s="20"/>
      <c r="WP150" s="20"/>
      <c r="WQ150" s="20"/>
      <c r="WR150" s="20"/>
      <c r="WS150" s="20"/>
      <c r="WT150" s="20"/>
      <c r="WU150" s="20"/>
      <c r="WV150" s="20"/>
      <c r="WW150" s="20"/>
      <c r="WX150" s="20"/>
      <c r="WY150" s="20"/>
      <c r="WZ150" s="20"/>
      <c r="XA150" s="20"/>
      <c r="XB150" s="20"/>
      <c r="XC150" s="20"/>
      <c r="XD150" s="20"/>
      <c r="XE150" s="20"/>
      <c r="XF150" s="20"/>
      <c r="XG150" s="20"/>
      <c r="XH150" s="20"/>
      <c r="XI150" s="20"/>
      <c r="XJ150" s="20"/>
      <c r="XK150" s="20"/>
      <c r="XL150" s="20"/>
      <c r="XM150" s="20"/>
      <c r="XN150" s="20"/>
      <c r="XO150" s="20"/>
      <c r="XP150" s="20"/>
      <c r="XQ150" s="20"/>
      <c r="XR150" s="20"/>
      <c r="XS150" s="20"/>
      <c r="XT150" s="20"/>
      <c r="XU150" s="20"/>
      <c r="XV150" s="20"/>
      <c r="XW150" s="20"/>
      <c r="XX150" s="20"/>
      <c r="XY150" s="20"/>
      <c r="XZ150" s="20"/>
      <c r="YA150" s="20"/>
      <c r="YB150" s="20"/>
      <c r="YC150" s="20"/>
      <c r="YD150" s="20"/>
      <c r="YE150" s="20"/>
      <c r="YF150" s="20"/>
      <c r="YG150" s="20"/>
      <c r="YH150" s="20"/>
      <c r="YI150" s="20"/>
      <c r="YJ150" s="20"/>
      <c r="YK150" s="20"/>
      <c r="YL150" s="20"/>
      <c r="YM150" s="20"/>
      <c r="YN150" s="20"/>
      <c r="YO150" s="20"/>
      <c r="YP150" s="20"/>
      <c r="YQ150" s="20"/>
      <c r="YR150" s="20"/>
      <c r="YS150" s="20"/>
      <c r="YT150" s="20"/>
      <c r="YU150" s="20"/>
      <c r="YV150" s="20"/>
      <c r="YW150" s="20"/>
      <c r="YX150" s="20"/>
      <c r="YY150" s="20"/>
      <c r="YZ150" s="20"/>
      <c r="ZA150" s="20"/>
      <c r="ZB150" s="20"/>
      <c r="ZC150" s="20"/>
      <c r="ZD150" s="20"/>
      <c r="ZE150" s="20"/>
      <c r="ZF150" s="20"/>
      <c r="ZG150" s="20"/>
      <c r="ZH150" s="20"/>
      <c r="ZI150" s="20"/>
      <c r="ZJ150" s="20"/>
      <c r="ZK150" s="20"/>
      <c r="ZL150" s="20"/>
      <c r="ZM150" s="20"/>
      <c r="ZN150" s="20"/>
      <c r="ZO150" s="20"/>
      <c r="ZP150" s="20"/>
      <c r="ZQ150" s="20"/>
      <c r="ZR150" s="20"/>
      <c r="ZS150" s="20"/>
      <c r="ZT150" s="20"/>
      <c r="ZU150" s="20"/>
      <c r="ZV150" s="20"/>
      <c r="ZW150" s="20"/>
      <c r="ZX150" s="20"/>
      <c r="ZY150" s="20"/>
      <c r="ZZ150" s="20"/>
      <c r="AAA150" s="20"/>
      <c r="AAB150" s="20"/>
      <c r="AAC150" s="20"/>
      <c r="AAD150" s="20"/>
      <c r="AAE150" s="20"/>
      <c r="AAF150" s="20"/>
      <c r="AAG150" s="20"/>
      <c r="AAH150" s="20"/>
      <c r="AAI150" s="20"/>
      <c r="AAJ150" s="20"/>
      <c r="AAK150" s="20"/>
      <c r="AAL150" s="20"/>
      <c r="AAM150" s="20"/>
      <c r="AAN150" s="20"/>
      <c r="AAO150" s="20"/>
      <c r="AAP150" s="20"/>
      <c r="AAQ150" s="20"/>
      <c r="AAR150" s="20"/>
      <c r="AAS150" s="20"/>
      <c r="AAT150" s="20"/>
      <c r="AAU150" s="20"/>
      <c r="AAV150" s="20"/>
      <c r="AAW150" s="20"/>
      <c r="AAX150" s="20"/>
      <c r="AAY150" s="20"/>
      <c r="AAZ150" s="20"/>
      <c r="ABA150" s="20"/>
      <c r="ABB150" s="20"/>
      <c r="ABC150" s="20"/>
      <c r="ABD150" s="20"/>
      <c r="ABE150" s="20"/>
      <c r="ABF150" s="20"/>
      <c r="ABG150" s="20"/>
      <c r="ABH150" s="20"/>
      <c r="ABI150" s="20"/>
      <c r="ABJ150" s="20"/>
      <c r="ABK150" s="20"/>
      <c r="ABL150" s="20"/>
      <c r="ABM150" s="20"/>
      <c r="ABN150" s="20"/>
      <c r="ABO150" s="20"/>
      <c r="ABP150" s="20"/>
      <c r="ABQ150" s="20"/>
      <c r="ABR150" s="20"/>
      <c r="ABS150" s="20"/>
      <c r="ABT150" s="20"/>
      <c r="ABU150" s="20"/>
      <c r="ABV150" s="20"/>
      <c r="ABW150" s="20"/>
      <c r="ABX150" s="20"/>
      <c r="ABY150" s="20"/>
      <c r="ABZ150" s="20"/>
      <c r="ACA150" s="20"/>
      <c r="ACB150" s="20"/>
      <c r="ACC150" s="20"/>
      <c r="ACD150" s="20"/>
      <c r="ACE150" s="20"/>
      <c r="ACF150" s="20"/>
      <c r="ACG150" s="20"/>
      <c r="ACH150" s="20"/>
      <c r="ACI150" s="20"/>
      <c r="ACJ150" s="20"/>
      <c r="ACK150" s="20"/>
      <c r="ACL150" s="20"/>
      <c r="ACM150" s="20"/>
      <c r="ACN150" s="20"/>
      <c r="ACO150" s="20"/>
      <c r="ACP150" s="20"/>
      <c r="ACQ150" s="20"/>
      <c r="ACR150" s="20"/>
      <c r="ACS150" s="20"/>
      <c r="ACT150" s="20"/>
      <c r="ACU150" s="20"/>
      <c r="ACV150" s="20"/>
      <c r="ACW150" s="20"/>
      <c r="ACX150" s="20"/>
      <c r="ACY150" s="20"/>
      <c r="ACZ150" s="20"/>
      <c r="ADA150" s="20"/>
      <c r="ADB150" s="20"/>
      <c r="ADC150" s="20"/>
      <c r="ADD150" s="20"/>
      <c r="ADE150" s="20"/>
      <c r="ADF150" s="20"/>
      <c r="ADG150" s="20"/>
      <c r="ADH150" s="20"/>
      <c r="ADI150" s="20"/>
      <c r="ADJ150" s="20"/>
      <c r="ADK150" s="20"/>
      <c r="ADL150" s="20"/>
      <c r="ADM150" s="20"/>
      <c r="ADN150" s="20"/>
      <c r="ADO150" s="20"/>
      <c r="ADP150" s="20"/>
      <c r="ADQ150" s="20"/>
      <c r="ADR150" s="20"/>
      <c r="ADS150" s="20"/>
      <c r="ADT150" s="20"/>
      <c r="ADU150" s="20"/>
      <c r="ADV150" s="20"/>
      <c r="ADW150" s="20"/>
      <c r="ADX150" s="20"/>
      <c r="ADY150" s="20"/>
      <c r="ADZ150" s="20"/>
      <c r="AEA150" s="20"/>
      <c r="AEB150" s="20"/>
      <c r="AEC150" s="20"/>
      <c r="AED150" s="20"/>
      <c r="AEE150" s="20"/>
      <c r="AEF150" s="20"/>
      <c r="AEG150" s="20"/>
      <c r="AEH150" s="20"/>
      <c r="AEI150" s="20"/>
      <c r="AEJ150" s="20"/>
      <c r="AEK150" s="20"/>
      <c r="AEL150" s="20"/>
      <c r="AEM150" s="20"/>
      <c r="AEN150" s="20"/>
      <c r="AEO150" s="20"/>
      <c r="AEP150" s="20"/>
      <c r="AEQ150" s="20"/>
      <c r="AER150" s="20"/>
      <c r="AES150" s="20"/>
      <c r="AET150" s="20"/>
      <c r="AEU150" s="20"/>
      <c r="AEV150" s="20"/>
      <c r="AEW150" s="20"/>
      <c r="AEX150" s="20"/>
      <c r="AEY150" s="20"/>
      <c r="AEZ150" s="20"/>
      <c r="AFA150" s="20"/>
      <c r="AFB150" s="20"/>
      <c r="AFC150" s="20"/>
      <c r="AFD150" s="20"/>
      <c r="AFE150" s="20"/>
      <c r="AFF150" s="20"/>
      <c r="AFG150" s="20"/>
      <c r="AFH150" s="20"/>
      <c r="AFI150" s="20"/>
      <c r="AFJ150" s="20"/>
      <c r="AFK150" s="20"/>
      <c r="AFL150" s="20"/>
      <c r="AFM150" s="20"/>
      <c r="AFN150" s="20"/>
      <c r="AFO150" s="20"/>
      <c r="AFP150" s="20"/>
      <c r="AFQ150" s="20"/>
      <c r="AFR150" s="20"/>
      <c r="AFS150" s="20"/>
      <c r="AFT150" s="20"/>
      <c r="AFU150" s="20"/>
      <c r="AFV150" s="20"/>
      <c r="AFW150" s="20"/>
      <c r="AFX150" s="20"/>
      <c r="AFY150" s="20"/>
      <c r="AFZ150" s="20"/>
      <c r="AGA150" s="20"/>
      <c r="AGB150" s="20"/>
      <c r="AGC150" s="20"/>
      <c r="AGD150" s="20"/>
      <c r="AGE150" s="20"/>
      <c r="AGF150" s="20"/>
      <c r="AGG150" s="20"/>
      <c r="AGH150" s="20"/>
      <c r="AGI150" s="20"/>
      <c r="AGJ150" s="20"/>
      <c r="AGK150" s="20"/>
      <c r="AGL150" s="20"/>
      <c r="AGM150" s="20"/>
      <c r="AGN150" s="20"/>
      <c r="AGO150" s="20"/>
      <c r="AGP150" s="20"/>
      <c r="AGQ150" s="20"/>
      <c r="AGR150" s="20"/>
      <c r="AGS150" s="20"/>
      <c r="AGT150" s="20"/>
      <c r="AGU150" s="20"/>
      <c r="AGV150" s="20"/>
      <c r="AGW150" s="20"/>
      <c r="AGX150" s="20"/>
      <c r="AGY150" s="20"/>
      <c r="AGZ150" s="20"/>
      <c r="AHA150" s="20"/>
      <c r="AHB150" s="20"/>
      <c r="AHC150" s="20"/>
      <c r="AHD150" s="20"/>
      <c r="AHE150" s="20"/>
      <c r="AHF150" s="20"/>
      <c r="AHG150" s="20"/>
      <c r="AHH150" s="20"/>
      <c r="AHI150" s="20"/>
      <c r="AHJ150" s="20"/>
      <c r="AHK150" s="20"/>
      <c r="AHL150" s="20"/>
      <c r="AHM150" s="20"/>
      <c r="AHN150" s="20"/>
      <c r="AHO150" s="20"/>
      <c r="AHP150" s="20"/>
      <c r="AHQ150" s="20"/>
      <c r="AHR150" s="20"/>
      <c r="AHS150" s="20"/>
      <c r="AHT150" s="20"/>
      <c r="AHU150" s="20"/>
      <c r="AHV150" s="20"/>
      <c r="AHW150" s="20"/>
      <c r="AHX150" s="20"/>
      <c r="AHY150" s="20"/>
      <c r="AHZ150" s="20"/>
      <c r="AIA150" s="20"/>
      <c r="AIB150" s="20"/>
      <c r="AIC150" s="20"/>
      <c r="AID150" s="20"/>
      <c r="AIE150" s="20"/>
      <c r="AIF150" s="20"/>
      <c r="AIG150" s="20"/>
      <c r="AIH150" s="20"/>
      <c r="AII150" s="20"/>
      <c r="AIJ150" s="20"/>
      <c r="AIK150" s="20"/>
      <c r="AIL150" s="20"/>
      <c r="AIM150" s="20"/>
      <c r="AIN150" s="20"/>
      <c r="AIO150" s="20"/>
      <c r="AIP150" s="20"/>
      <c r="AIQ150" s="20"/>
      <c r="AIR150" s="20"/>
      <c r="AIS150" s="20"/>
      <c r="AIT150" s="20"/>
      <c r="AIU150" s="20"/>
      <c r="AIV150" s="20"/>
      <c r="AIW150" s="20"/>
      <c r="AIX150" s="20"/>
      <c r="AIY150" s="20"/>
      <c r="AIZ150" s="20"/>
      <c r="AJA150" s="20"/>
      <c r="AJB150" s="20"/>
      <c r="AJC150" s="20"/>
      <c r="AJD150" s="20"/>
      <c r="AJE150" s="20"/>
      <c r="AJF150" s="20"/>
      <c r="AJG150" s="20"/>
      <c r="AJH150" s="20"/>
      <c r="AJI150" s="20"/>
      <c r="AJJ150" s="20"/>
      <c r="AJK150" s="20"/>
      <c r="AJL150" s="20"/>
      <c r="AJM150" s="20"/>
      <c r="AJN150" s="20"/>
      <c r="AJO150" s="20"/>
      <c r="AJP150" s="20"/>
      <c r="AJQ150" s="20"/>
      <c r="AJR150" s="20"/>
      <c r="AJS150" s="20"/>
      <c r="AJT150" s="20"/>
      <c r="AJU150" s="20"/>
      <c r="AJV150" s="20"/>
      <c r="AJW150" s="20"/>
      <c r="AJX150" s="20"/>
      <c r="AJY150" s="20"/>
      <c r="AJZ150" s="20"/>
      <c r="AKA150" s="20"/>
      <c r="AKB150" s="20"/>
      <c r="AKC150" s="20"/>
      <c r="AKD150" s="20"/>
      <c r="AKE150" s="20"/>
      <c r="AKF150" s="20"/>
      <c r="AKG150" s="20"/>
      <c r="AKH150" s="20"/>
      <c r="AKI150" s="20"/>
      <c r="AKJ150" s="20"/>
      <c r="AKK150" s="20"/>
      <c r="AKL150" s="20"/>
      <c r="AKM150" s="20"/>
      <c r="AKN150" s="20"/>
      <c r="AKO150" s="20"/>
      <c r="AKP150" s="20"/>
      <c r="AKQ150" s="20"/>
      <c r="AKR150" s="20"/>
      <c r="AKS150" s="20"/>
      <c r="AKT150" s="20"/>
      <c r="AKU150" s="20"/>
      <c r="AKV150" s="20"/>
      <c r="AKW150" s="20"/>
      <c r="AKX150" s="20"/>
      <c r="AKY150" s="20"/>
      <c r="AKZ150" s="20"/>
      <c r="ALA150" s="20"/>
      <c r="ALB150" s="20"/>
      <c r="ALC150" s="20"/>
      <c r="ALD150" s="20"/>
      <c r="ALE150" s="20"/>
      <c r="ALF150" s="20"/>
      <c r="ALG150" s="20"/>
      <c r="ALH150" s="20"/>
      <c r="ALI150" s="20"/>
      <c r="ALJ150" s="20"/>
      <c r="ALK150" s="20"/>
      <c r="ALL150" s="20"/>
      <c r="ALM150" s="20"/>
      <c r="ALN150" s="20"/>
      <c r="ALO150" s="20"/>
      <c r="ALP150" s="20"/>
      <c r="ALQ150" s="20"/>
      <c r="ALR150" s="20"/>
      <c r="ALS150" s="20"/>
      <c r="ALT150" s="20"/>
      <c r="ALU150" s="20"/>
      <c r="ALV150" s="20"/>
      <c r="ALW150" s="20"/>
      <c r="ALX150" s="20"/>
      <c r="ALY150" s="20"/>
      <c r="ALZ150" s="20"/>
      <c r="AMA150" s="20"/>
      <c r="AMB150" s="20"/>
      <c r="AMC150" s="20"/>
      <c r="AMD150" s="20"/>
      <c r="AME150" s="20"/>
      <c r="AMF150" s="20"/>
      <c r="AMG150" s="20"/>
      <c r="AMH150" s="20"/>
      <c r="AMI150" s="20"/>
      <c r="AMJ150" s="20"/>
      <c r="AMK150" s="20"/>
    </row>
    <row r="151" spans="1:1025" s="21" customFormat="1" ht="19.5" customHeight="1">
      <c r="A151" s="92"/>
      <c r="B151" s="267" t="s">
        <v>45</v>
      </c>
      <c r="C151" s="267"/>
      <c r="D151" s="267"/>
      <c r="E151" s="267"/>
      <c r="F151" s="93" t="s">
        <v>20</v>
      </c>
      <c r="G151" s="93" t="s">
        <v>18</v>
      </c>
      <c r="H151" s="36"/>
      <c r="I151" s="7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/>
      <c r="JU151" s="20"/>
      <c r="JV151" s="20"/>
      <c r="JW151" s="20"/>
      <c r="JX151" s="20"/>
      <c r="JY151" s="20"/>
      <c r="JZ151" s="20"/>
      <c r="KA151" s="20"/>
      <c r="KB151" s="20"/>
      <c r="KC151" s="20"/>
      <c r="KD151" s="20"/>
      <c r="KE151" s="20"/>
      <c r="KF151" s="20"/>
      <c r="KG151" s="20"/>
      <c r="KH151" s="20"/>
      <c r="KI151" s="20"/>
      <c r="KJ151" s="20"/>
      <c r="KK151" s="20"/>
      <c r="KL151" s="20"/>
      <c r="KM151" s="20"/>
      <c r="KN151" s="20"/>
      <c r="KO151" s="20"/>
      <c r="KP151" s="20"/>
      <c r="KQ151" s="20"/>
      <c r="KR151" s="20"/>
      <c r="KS151" s="20"/>
      <c r="KT151" s="20"/>
      <c r="KU151" s="20"/>
      <c r="KV151" s="20"/>
      <c r="KW151" s="20"/>
      <c r="KX151" s="20"/>
      <c r="KY151" s="20"/>
      <c r="KZ151" s="20"/>
      <c r="LA151" s="20"/>
      <c r="LB151" s="20"/>
      <c r="LC151" s="20"/>
      <c r="LD151" s="20"/>
      <c r="LE151" s="20"/>
      <c r="LF151" s="20"/>
      <c r="LG151" s="20"/>
      <c r="LH151" s="20"/>
      <c r="LI151" s="20"/>
      <c r="LJ151" s="20"/>
      <c r="LK151" s="20"/>
      <c r="LL151" s="20"/>
      <c r="LM151" s="20"/>
      <c r="LN151" s="20"/>
      <c r="LO151" s="20"/>
      <c r="LP151" s="20"/>
      <c r="LQ151" s="20"/>
      <c r="LR151" s="20"/>
      <c r="LS151" s="20"/>
      <c r="LT151" s="20"/>
      <c r="LU151" s="20"/>
      <c r="LV151" s="20"/>
      <c r="LW151" s="20"/>
      <c r="LX151" s="20"/>
      <c r="LY151" s="20"/>
      <c r="LZ151" s="20"/>
      <c r="MA151" s="20"/>
      <c r="MB151" s="20"/>
      <c r="MC151" s="20"/>
      <c r="MD151" s="20"/>
      <c r="ME151" s="20"/>
      <c r="MF151" s="20"/>
      <c r="MG151" s="20"/>
      <c r="MH151" s="20"/>
      <c r="MI151" s="20"/>
      <c r="MJ151" s="20"/>
      <c r="MK151" s="20"/>
      <c r="ML151" s="20"/>
      <c r="MM151" s="20"/>
      <c r="MN151" s="20"/>
      <c r="MO151" s="20"/>
      <c r="MP151" s="20"/>
      <c r="MQ151" s="20"/>
      <c r="MR151" s="20"/>
      <c r="MS151" s="20"/>
      <c r="MT151" s="20"/>
      <c r="MU151" s="20"/>
      <c r="MV151" s="20"/>
      <c r="MW151" s="20"/>
      <c r="MX151" s="20"/>
      <c r="MY151" s="20"/>
      <c r="MZ151" s="20"/>
      <c r="NA151" s="20"/>
      <c r="NB151" s="20"/>
      <c r="NC151" s="20"/>
      <c r="ND151" s="20"/>
      <c r="NE151" s="20"/>
      <c r="NF151" s="20"/>
      <c r="NG151" s="20"/>
      <c r="NH151" s="20"/>
      <c r="NI151" s="20"/>
      <c r="NJ151" s="20"/>
      <c r="NK151" s="20"/>
      <c r="NL151" s="20"/>
      <c r="NM151" s="20"/>
      <c r="NN151" s="20"/>
      <c r="NO151" s="20"/>
      <c r="NP151" s="20"/>
      <c r="NQ151" s="20"/>
      <c r="NR151" s="20"/>
      <c r="NS151" s="20"/>
      <c r="NT151" s="20"/>
      <c r="NU151" s="20"/>
      <c r="NV151" s="20"/>
      <c r="NW151" s="20"/>
      <c r="NX151" s="20"/>
      <c r="NY151" s="20"/>
      <c r="NZ151" s="20"/>
      <c r="OA151" s="20"/>
      <c r="OB151" s="20"/>
      <c r="OC151" s="20"/>
      <c r="OD151" s="20"/>
      <c r="OE151" s="20"/>
      <c r="OF151" s="20"/>
      <c r="OG151" s="20"/>
      <c r="OH151" s="20"/>
      <c r="OI151" s="20"/>
      <c r="OJ151" s="20"/>
      <c r="OK151" s="20"/>
      <c r="OL151" s="20"/>
      <c r="OM151" s="20"/>
      <c r="ON151" s="20"/>
      <c r="OO151" s="20"/>
      <c r="OP151" s="20"/>
      <c r="OQ151" s="20"/>
      <c r="OR151" s="20"/>
      <c r="OS151" s="20"/>
      <c r="OT151" s="20"/>
      <c r="OU151" s="20"/>
      <c r="OV151" s="20"/>
      <c r="OW151" s="20"/>
      <c r="OX151" s="20"/>
      <c r="OY151" s="20"/>
      <c r="OZ151" s="20"/>
      <c r="PA151" s="20"/>
      <c r="PB151" s="20"/>
      <c r="PC151" s="20"/>
      <c r="PD151" s="20"/>
      <c r="PE151" s="20"/>
      <c r="PF151" s="20"/>
      <c r="PG151" s="20"/>
      <c r="PH151" s="20"/>
      <c r="PI151" s="20"/>
      <c r="PJ151" s="20"/>
      <c r="PK151" s="20"/>
      <c r="PL151" s="20"/>
      <c r="PM151" s="20"/>
      <c r="PN151" s="20"/>
      <c r="PO151" s="20"/>
      <c r="PP151" s="20"/>
      <c r="PQ151" s="20"/>
      <c r="PR151" s="20"/>
      <c r="PS151" s="20"/>
      <c r="PT151" s="20"/>
      <c r="PU151" s="20"/>
      <c r="PV151" s="20"/>
      <c r="PW151" s="20"/>
      <c r="PX151" s="20"/>
      <c r="PY151" s="20"/>
      <c r="PZ151" s="20"/>
      <c r="QA151" s="20"/>
      <c r="QB151" s="20"/>
      <c r="QC151" s="20"/>
      <c r="QD151" s="20"/>
      <c r="QE151" s="20"/>
      <c r="QF151" s="20"/>
      <c r="QG151" s="20"/>
      <c r="QH151" s="20"/>
      <c r="QI151" s="20"/>
      <c r="QJ151" s="20"/>
      <c r="QK151" s="20"/>
      <c r="QL151" s="20"/>
      <c r="QM151" s="20"/>
      <c r="QN151" s="20"/>
      <c r="QO151" s="20"/>
      <c r="QP151" s="20"/>
      <c r="QQ151" s="20"/>
      <c r="QR151" s="20"/>
      <c r="QS151" s="20"/>
      <c r="QT151" s="20"/>
      <c r="QU151" s="20"/>
      <c r="QV151" s="20"/>
      <c r="QW151" s="20"/>
      <c r="QX151" s="20"/>
      <c r="QY151" s="20"/>
      <c r="QZ151" s="20"/>
      <c r="RA151" s="20"/>
      <c r="RB151" s="20"/>
      <c r="RC151" s="20"/>
      <c r="RD151" s="20"/>
      <c r="RE151" s="20"/>
      <c r="RF151" s="20"/>
      <c r="RG151" s="20"/>
      <c r="RH151" s="20"/>
      <c r="RI151" s="20"/>
      <c r="RJ151" s="20"/>
      <c r="RK151" s="20"/>
      <c r="RL151" s="20"/>
      <c r="RM151" s="20"/>
      <c r="RN151" s="20"/>
      <c r="RO151" s="20"/>
      <c r="RP151" s="20"/>
      <c r="RQ151" s="20"/>
      <c r="RR151" s="20"/>
      <c r="RS151" s="20"/>
      <c r="RT151" s="20"/>
      <c r="RU151" s="20"/>
      <c r="RV151" s="20"/>
      <c r="RW151" s="20"/>
      <c r="RX151" s="20"/>
      <c r="RY151" s="20"/>
      <c r="RZ151" s="20"/>
      <c r="SA151" s="20"/>
      <c r="SB151" s="20"/>
      <c r="SC151" s="20"/>
      <c r="SD151" s="20"/>
      <c r="SE151" s="20"/>
      <c r="SF151" s="20"/>
      <c r="SG151" s="20"/>
      <c r="SH151" s="20"/>
      <c r="SI151" s="20"/>
      <c r="SJ151" s="20"/>
      <c r="SK151" s="20"/>
      <c r="SL151" s="20"/>
      <c r="SM151" s="20"/>
      <c r="SN151" s="20"/>
      <c r="SO151" s="20"/>
      <c r="SP151" s="20"/>
      <c r="SQ151" s="20"/>
      <c r="SR151" s="20"/>
      <c r="SS151" s="20"/>
      <c r="ST151" s="20"/>
      <c r="SU151" s="20"/>
      <c r="SV151" s="20"/>
      <c r="SW151" s="20"/>
      <c r="SX151" s="20"/>
      <c r="SY151" s="20"/>
      <c r="SZ151" s="20"/>
      <c r="TA151" s="20"/>
      <c r="TB151" s="20"/>
      <c r="TC151" s="20"/>
      <c r="TD151" s="20"/>
      <c r="TE151" s="20"/>
      <c r="TF151" s="20"/>
      <c r="TG151" s="20"/>
      <c r="TH151" s="20"/>
      <c r="TI151" s="20"/>
      <c r="TJ151" s="20"/>
      <c r="TK151" s="20"/>
      <c r="TL151" s="20"/>
      <c r="TM151" s="20"/>
      <c r="TN151" s="20"/>
      <c r="TO151" s="20"/>
      <c r="TP151" s="20"/>
      <c r="TQ151" s="20"/>
      <c r="TR151" s="20"/>
      <c r="TS151" s="20"/>
      <c r="TT151" s="20"/>
      <c r="TU151" s="20"/>
      <c r="TV151" s="20"/>
      <c r="TW151" s="20"/>
      <c r="TX151" s="20"/>
      <c r="TY151" s="20"/>
      <c r="TZ151" s="20"/>
      <c r="UA151" s="20"/>
      <c r="UB151" s="20"/>
      <c r="UC151" s="20"/>
      <c r="UD151" s="20"/>
      <c r="UE151" s="20"/>
      <c r="UF151" s="20"/>
      <c r="UG151" s="20"/>
      <c r="UH151" s="20"/>
      <c r="UI151" s="20"/>
      <c r="UJ151" s="20"/>
      <c r="UK151" s="20"/>
      <c r="UL151" s="20"/>
      <c r="UM151" s="20"/>
      <c r="UN151" s="20"/>
      <c r="UO151" s="20"/>
      <c r="UP151" s="20"/>
      <c r="UQ151" s="20"/>
      <c r="UR151" s="20"/>
      <c r="US151" s="20"/>
      <c r="UT151" s="20"/>
      <c r="UU151" s="20"/>
      <c r="UV151" s="20"/>
      <c r="UW151" s="20"/>
      <c r="UX151" s="20"/>
      <c r="UY151" s="20"/>
      <c r="UZ151" s="20"/>
      <c r="VA151" s="20"/>
      <c r="VB151" s="20"/>
      <c r="VC151" s="20"/>
      <c r="VD151" s="20"/>
      <c r="VE151" s="20"/>
      <c r="VF151" s="20"/>
      <c r="VG151" s="20"/>
      <c r="VH151" s="20"/>
      <c r="VI151" s="20"/>
      <c r="VJ151" s="20"/>
      <c r="VK151" s="20"/>
      <c r="VL151" s="20"/>
      <c r="VM151" s="20"/>
      <c r="VN151" s="20"/>
      <c r="VO151" s="20"/>
      <c r="VP151" s="20"/>
      <c r="VQ151" s="20"/>
      <c r="VR151" s="20"/>
      <c r="VS151" s="20"/>
      <c r="VT151" s="20"/>
      <c r="VU151" s="20"/>
      <c r="VV151" s="20"/>
      <c r="VW151" s="20"/>
      <c r="VX151" s="20"/>
      <c r="VY151" s="20"/>
      <c r="VZ151" s="20"/>
      <c r="WA151" s="20"/>
      <c r="WB151" s="20"/>
      <c r="WC151" s="20"/>
      <c r="WD151" s="20"/>
      <c r="WE151" s="20"/>
      <c r="WF151" s="20"/>
      <c r="WG151" s="20"/>
      <c r="WH151" s="20"/>
      <c r="WI151" s="20"/>
      <c r="WJ151" s="20"/>
      <c r="WK151" s="20"/>
      <c r="WL151" s="20"/>
      <c r="WM151" s="20"/>
      <c r="WN151" s="20"/>
      <c r="WO151" s="20"/>
      <c r="WP151" s="20"/>
      <c r="WQ151" s="20"/>
      <c r="WR151" s="20"/>
      <c r="WS151" s="20"/>
      <c r="WT151" s="20"/>
      <c r="WU151" s="20"/>
      <c r="WV151" s="20"/>
      <c r="WW151" s="20"/>
      <c r="WX151" s="20"/>
      <c r="WY151" s="20"/>
      <c r="WZ151" s="20"/>
      <c r="XA151" s="20"/>
      <c r="XB151" s="20"/>
      <c r="XC151" s="20"/>
      <c r="XD151" s="20"/>
      <c r="XE151" s="20"/>
      <c r="XF151" s="20"/>
      <c r="XG151" s="20"/>
      <c r="XH151" s="20"/>
      <c r="XI151" s="20"/>
      <c r="XJ151" s="20"/>
      <c r="XK151" s="20"/>
      <c r="XL151" s="20"/>
      <c r="XM151" s="20"/>
      <c r="XN151" s="20"/>
      <c r="XO151" s="20"/>
      <c r="XP151" s="20"/>
      <c r="XQ151" s="20"/>
      <c r="XR151" s="20"/>
      <c r="XS151" s="20"/>
      <c r="XT151" s="20"/>
      <c r="XU151" s="20"/>
      <c r="XV151" s="20"/>
      <c r="XW151" s="20"/>
      <c r="XX151" s="20"/>
      <c r="XY151" s="20"/>
      <c r="XZ151" s="20"/>
      <c r="YA151" s="20"/>
      <c r="YB151" s="20"/>
      <c r="YC151" s="20"/>
      <c r="YD151" s="20"/>
      <c r="YE151" s="20"/>
      <c r="YF151" s="20"/>
      <c r="YG151" s="20"/>
      <c r="YH151" s="20"/>
      <c r="YI151" s="20"/>
      <c r="YJ151" s="20"/>
      <c r="YK151" s="20"/>
      <c r="YL151" s="20"/>
      <c r="YM151" s="20"/>
      <c r="YN151" s="20"/>
      <c r="YO151" s="20"/>
      <c r="YP151" s="20"/>
      <c r="YQ151" s="20"/>
      <c r="YR151" s="20"/>
      <c r="YS151" s="20"/>
      <c r="YT151" s="20"/>
      <c r="YU151" s="20"/>
      <c r="YV151" s="20"/>
      <c r="YW151" s="20"/>
      <c r="YX151" s="20"/>
      <c r="YY151" s="20"/>
      <c r="YZ151" s="20"/>
      <c r="ZA151" s="20"/>
      <c r="ZB151" s="20"/>
      <c r="ZC151" s="20"/>
      <c r="ZD151" s="20"/>
      <c r="ZE151" s="20"/>
      <c r="ZF151" s="20"/>
      <c r="ZG151" s="20"/>
      <c r="ZH151" s="20"/>
      <c r="ZI151" s="20"/>
      <c r="ZJ151" s="20"/>
      <c r="ZK151" s="20"/>
      <c r="ZL151" s="20"/>
      <c r="ZM151" s="20"/>
      <c r="ZN151" s="20"/>
      <c r="ZO151" s="20"/>
      <c r="ZP151" s="20"/>
      <c r="ZQ151" s="20"/>
      <c r="ZR151" s="20"/>
      <c r="ZS151" s="20"/>
      <c r="ZT151" s="20"/>
      <c r="ZU151" s="20"/>
      <c r="ZV151" s="20"/>
      <c r="ZW151" s="20"/>
      <c r="ZX151" s="20"/>
      <c r="ZY151" s="20"/>
      <c r="ZZ151" s="20"/>
      <c r="AAA151" s="20"/>
      <c r="AAB151" s="20"/>
      <c r="AAC151" s="20"/>
      <c r="AAD151" s="20"/>
      <c r="AAE151" s="20"/>
      <c r="AAF151" s="20"/>
      <c r="AAG151" s="20"/>
      <c r="AAH151" s="20"/>
      <c r="AAI151" s="20"/>
      <c r="AAJ151" s="20"/>
      <c r="AAK151" s="20"/>
      <c r="AAL151" s="20"/>
      <c r="AAM151" s="20"/>
      <c r="AAN151" s="20"/>
      <c r="AAO151" s="20"/>
      <c r="AAP151" s="20"/>
      <c r="AAQ151" s="20"/>
      <c r="AAR151" s="20"/>
      <c r="AAS151" s="20"/>
      <c r="AAT151" s="20"/>
      <c r="AAU151" s="20"/>
      <c r="AAV151" s="20"/>
      <c r="AAW151" s="20"/>
      <c r="AAX151" s="20"/>
      <c r="AAY151" s="20"/>
      <c r="AAZ151" s="20"/>
      <c r="ABA151" s="20"/>
      <c r="ABB151" s="20"/>
      <c r="ABC151" s="20"/>
      <c r="ABD151" s="20"/>
      <c r="ABE151" s="20"/>
      <c r="ABF151" s="20"/>
      <c r="ABG151" s="20"/>
      <c r="ABH151" s="20"/>
      <c r="ABI151" s="20"/>
      <c r="ABJ151" s="20"/>
      <c r="ABK151" s="20"/>
      <c r="ABL151" s="20"/>
      <c r="ABM151" s="20"/>
      <c r="ABN151" s="20"/>
      <c r="ABO151" s="20"/>
      <c r="ABP151" s="20"/>
      <c r="ABQ151" s="20"/>
      <c r="ABR151" s="20"/>
      <c r="ABS151" s="20"/>
      <c r="ABT151" s="20"/>
      <c r="ABU151" s="20"/>
      <c r="ABV151" s="20"/>
      <c r="ABW151" s="20"/>
      <c r="ABX151" s="20"/>
      <c r="ABY151" s="20"/>
      <c r="ABZ151" s="20"/>
      <c r="ACA151" s="20"/>
      <c r="ACB151" s="20"/>
      <c r="ACC151" s="20"/>
      <c r="ACD151" s="20"/>
      <c r="ACE151" s="20"/>
      <c r="ACF151" s="20"/>
      <c r="ACG151" s="20"/>
      <c r="ACH151" s="20"/>
      <c r="ACI151" s="20"/>
      <c r="ACJ151" s="20"/>
      <c r="ACK151" s="20"/>
      <c r="ACL151" s="20"/>
      <c r="ACM151" s="20"/>
      <c r="ACN151" s="20"/>
      <c r="ACO151" s="20"/>
      <c r="ACP151" s="20"/>
      <c r="ACQ151" s="20"/>
      <c r="ACR151" s="20"/>
      <c r="ACS151" s="20"/>
      <c r="ACT151" s="20"/>
      <c r="ACU151" s="20"/>
      <c r="ACV151" s="20"/>
      <c r="ACW151" s="20"/>
      <c r="ACX151" s="20"/>
      <c r="ACY151" s="20"/>
      <c r="ACZ151" s="20"/>
      <c r="ADA151" s="20"/>
      <c r="ADB151" s="20"/>
      <c r="ADC151" s="20"/>
      <c r="ADD151" s="20"/>
      <c r="ADE151" s="20"/>
      <c r="ADF151" s="20"/>
      <c r="ADG151" s="20"/>
      <c r="ADH151" s="20"/>
      <c r="ADI151" s="20"/>
      <c r="ADJ151" s="20"/>
      <c r="ADK151" s="20"/>
      <c r="ADL151" s="20"/>
      <c r="ADM151" s="20"/>
      <c r="ADN151" s="20"/>
      <c r="ADO151" s="20"/>
      <c r="ADP151" s="20"/>
      <c r="ADQ151" s="20"/>
      <c r="ADR151" s="20"/>
      <c r="ADS151" s="20"/>
      <c r="ADT151" s="20"/>
      <c r="ADU151" s="20"/>
      <c r="ADV151" s="20"/>
      <c r="ADW151" s="20"/>
      <c r="ADX151" s="20"/>
      <c r="ADY151" s="20"/>
      <c r="ADZ151" s="20"/>
      <c r="AEA151" s="20"/>
      <c r="AEB151" s="20"/>
      <c r="AEC151" s="20"/>
      <c r="AED151" s="20"/>
      <c r="AEE151" s="20"/>
      <c r="AEF151" s="20"/>
      <c r="AEG151" s="20"/>
      <c r="AEH151" s="20"/>
      <c r="AEI151" s="20"/>
      <c r="AEJ151" s="20"/>
      <c r="AEK151" s="20"/>
      <c r="AEL151" s="20"/>
      <c r="AEM151" s="20"/>
      <c r="AEN151" s="20"/>
      <c r="AEO151" s="20"/>
      <c r="AEP151" s="20"/>
      <c r="AEQ151" s="20"/>
      <c r="AER151" s="20"/>
      <c r="AES151" s="20"/>
      <c r="AET151" s="20"/>
      <c r="AEU151" s="20"/>
      <c r="AEV151" s="20"/>
      <c r="AEW151" s="20"/>
      <c r="AEX151" s="20"/>
      <c r="AEY151" s="20"/>
      <c r="AEZ151" s="20"/>
      <c r="AFA151" s="20"/>
      <c r="AFB151" s="20"/>
      <c r="AFC151" s="20"/>
      <c r="AFD151" s="20"/>
      <c r="AFE151" s="20"/>
      <c r="AFF151" s="20"/>
      <c r="AFG151" s="20"/>
      <c r="AFH151" s="20"/>
      <c r="AFI151" s="20"/>
      <c r="AFJ151" s="20"/>
      <c r="AFK151" s="20"/>
      <c r="AFL151" s="20"/>
      <c r="AFM151" s="20"/>
      <c r="AFN151" s="20"/>
      <c r="AFO151" s="20"/>
      <c r="AFP151" s="20"/>
      <c r="AFQ151" s="20"/>
      <c r="AFR151" s="20"/>
      <c r="AFS151" s="20"/>
      <c r="AFT151" s="20"/>
      <c r="AFU151" s="20"/>
      <c r="AFV151" s="20"/>
      <c r="AFW151" s="20"/>
      <c r="AFX151" s="20"/>
      <c r="AFY151" s="20"/>
      <c r="AFZ151" s="20"/>
      <c r="AGA151" s="20"/>
      <c r="AGB151" s="20"/>
      <c r="AGC151" s="20"/>
      <c r="AGD151" s="20"/>
      <c r="AGE151" s="20"/>
      <c r="AGF151" s="20"/>
      <c r="AGG151" s="20"/>
      <c r="AGH151" s="20"/>
      <c r="AGI151" s="20"/>
      <c r="AGJ151" s="20"/>
      <c r="AGK151" s="20"/>
      <c r="AGL151" s="20"/>
      <c r="AGM151" s="20"/>
      <c r="AGN151" s="20"/>
      <c r="AGO151" s="20"/>
      <c r="AGP151" s="20"/>
      <c r="AGQ151" s="20"/>
      <c r="AGR151" s="20"/>
      <c r="AGS151" s="20"/>
      <c r="AGT151" s="20"/>
      <c r="AGU151" s="20"/>
      <c r="AGV151" s="20"/>
      <c r="AGW151" s="20"/>
      <c r="AGX151" s="20"/>
      <c r="AGY151" s="20"/>
      <c r="AGZ151" s="20"/>
      <c r="AHA151" s="20"/>
      <c r="AHB151" s="20"/>
      <c r="AHC151" s="20"/>
      <c r="AHD151" s="20"/>
      <c r="AHE151" s="20"/>
      <c r="AHF151" s="20"/>
      <c r="AHG151" s="20"/>
      <c r="AHH151" s="20"/>
      <c r="AHI151" s="20"/>
      <c r="AHJ151" s="20"/>
      <c r="AHK151" s="20"/>
      <c r="AHL151" s="20"/>
      <c r="AHM151" s="20"/>
      <c r="AHN151" s="20"/>
      <c r="AHO151" s="20"/>
      <c r="AHP151" s="20"/>
      <c r="AHQ151" s="20"/>
      <c r="AHR151" s="20"/>
      <c r="AHS151" s="20"/>
      <c r="AHT151" s="20"/>
      <c r="AHU151" s="20"/>
      <c r="AHV151" s="20"/>
      <c r="AHW151" s="20"/>
      <c r="AHX151" s="20"/>
      <c r="AHY151" s="20"/>
      <c r="AHZ151" s="20"/>
      <c r="AIA151" s="20"/>
      <c r="AIB151" s="20"/>
      <c r="AIC151" s="20"/>
      <c r="AID151" s="20"/>
      <c r="AIE151" s="20"/>
      <c r="AIF151" s="20"/>
      <c r="AIG151" s="20"/>
      <c r="AIH151" s="20"/>
      <c r="AII151" s="20"/>
      <c r="AIJ151" s="20"/>
      <c r="AIK151" s="20"/>
      <c r="AIL151" s="20"/>
      <c r="AIM151" s="20"/>
      <c r="AIN151" s="20"/>
      <c r="AIO151" s="20"/>
      <c r="AIP151" s="20"/>
      <c r="AIQ151" s="20"/>
      <c r="AIR151" s="20"/>
      <c r="AIS151" s="20"/>
      <c r="AIT151" s="20"/>
      <c r="AIU151" s="20"/>
      <c r="AIV151" s="20"/>
      <c r="AIW151" s="20"/>
      <c r="AIX151" s="20"/>
      <c r="AIY151" s="20"/>
      <c r="AIZ151" s="20"/>
      <c r="AJA151" s="20"/>
      <c r="AJB151" s="20"/>
      <c r="AJC151" s="20"/>
      <c r="AJD151" s="20"/>
      <c r="AJE151" s="20"/>
      <c r="AJF151" s="20"/>
      <c r="AJG151" s="20"/>
      <c r="AJH151" s="20"/>
      <c r="AJI151" s="20"/>
      <c r="AJJ151" s="20"/>
      <c r="AJK151" s="20"/>
      <c r="AJL151" s="20"/>
      <c r="AJM151" s="20"/>
      <c r="AJN151" s="20"/>
      <c r="AJO151" s="20"/>
      <c r="AJP151" s="20"/>
      <c r="AJQ151" s="20"/>
      <c r="AJR151" s="20"/>
      <c r="AJS151" s="20"/>
      <c r="AJT151" s="20"/>
      <c r="AJU151" s="20"/>
      <c r="AJV151" s="20"/>
      <c r="AJW151" s="20"/>
      <c r="AJX151" s="20"/>
      <c r="AJY151" s="20"/>
      <c r="AJZ151" s="20"/>
      <c r="AKA151" s="20"/>
      <c r="AKB151" s="20"/>
      <c r="AKC151" s="20"/>
      <c r="AKD151" s="20"/>
      <c r="AKE151" s="20"/>
      <c r="AKF151" s="20"/>
      <c r="AKG151" s="20"/>
      <c r="AKH151" s="20"/>
      <c r="AKI151" s="20"/>
      <c r="AKJ151" s="20"/>
      <c r="AKK151" s="20"/>
      <c r="AKL151" s="20"/>
      <c r="AKM151" s="20"/>
      <c r="AKN151" s="20"/>
      <c r="AKO151" s="20"/>
      <c r="AKP151" s="20"/>
      <c r="AKQ151" s="20"/>
      <c r="AKR151" s="20"/>
      <c r="AKS151" s="20"/>
      <c r="AKT151" s="20"/>
      <c r="AKU151" s="20"/>
      <c r="AKV151" s="20"/>
      <c r="AKW151" s="20"/>
      <c r="AKX151" s="20"/>
      <c r="AKY151" s="20"/>
      <c r="AKZ151" s="20"/>
      <c r="ALA151" s="20"/>
      <c r="ALB151" s="20"/>
      <c r="ALC151" s="20"/>
      <c r="ALD151" s="20"/>
      <c r="ALE151" s="20"/>
      <c r="ALF151" s="20"/>
      <c r="ALG151" s="20"/>
      <c r="ALH151" s="20"/>
      <c r="ALI151" s="20"/>
      <c r="ALJ151" s="20"/>
      <c r="ALK151" s="20"/>
      <c r="ALL151" s="20"/>
      <c r="ALM151" s="20"/>
      <c r="ALN151" s="20"/>
      <c r="ALO151" s="20"/>
      <c r="ALP151" s="20"/>
      <c r="ALQ151" s="20"/>
      <c r="ALR151" s="20"/>
      <c r="ALS151" s="20"/>
      <c r="ALT151" s="20"/>
      <c r="ALU151" s="20"/>
      <c r="ALV151" s="20"/>
      <c r="ALW151" s="20"/>
      <c r="ALX151" s="20"/>
      <c r="ALY151" s="20"/>
      <c r="ALZ151" s="20"/>
      <c r="AMA151" s="20"/>
      <c r="AMB151" s="20"/>
      <c r="AMC151" s="20"/>
      <c r="AMD151" s="20"/>
      <c r="AME151" s="20"/>
      <c r="AMF151" s="20"/>
      <c r="AMG151" s="20"/>
      <c r="AMH151" s="20"/>
      <c r="AMI151" s="20"/>
      <c r="AMJ151" s="20"/>
      <c r="AMK151" s="20"/>
    </row>
    <row r="152" spans="1:1025" s="21" customFormat="1" ht="47.25" customHeight="1">
      <c r="A152" s="258" t="s">
        <v>185</v>
      </c>
      <c r="B152" s="258"/>
      <c r="C152" s="258"/>
      <c r="D152" s="258"/>
      <c r="E152" s="258"/>
      <c r="F152" s="258"/>
      <c r="G152" s="96">
        <f>SUM(G48+G104+G115+G140+G148)</f>
        <v>6960.2623333333322</v>
      </c>
      <c r="H152" s="36"/>
      <c r="I152" s="7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  <c r="KR152" s="20"/>
      <c r="KS152" s="20"/>
      <c r="KT152" s="20"/>
      <c r="KU152" s="20"/>
      <c r="KV152" s="20"/>
      <c r="KW152" s="20"/>
      <c r="KX152" s="20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20"/>
      <c r="MJ152" s="20"/>
      <c r="MK152" s="20"/>
      <c r="ML152" s="20"/>
      <c r="MM152" s="20"/>
      <c r="MN152" s="20"/>
      <c r="MO152" s="20"/>
      <c r="MP152" s="20"/>
      <c r="MQ152" s="20"/>
      <c r="MR152" s="20"/>
      <c r="MS152" s="20"/>
      <c r="MT152" s="20"/>
      <c r="MU152" s="20"/>
      <c r="MV152" s="20"/>
      <c r="MW152" s="20"/>
      <c r="MX152" s="20"/>
      <c r="MY152" s="20"/>
      <c r="MZ152" s="20"/>
      <c r="NA152" s="20"/>
      <c r="NB152" s="20"/>
      <c r="NC152" s="20"/>
      <c r="ND152" s="20"/>
      <c r="NE152" s="20"/>
      <c r="NF152" s="20"/>
      <c r="NG152" s="20"/>
      <c r="NH152" s="20"/>
      <c r="NI152" s="20"/>
      <c r="NJ152" s="20"/>
      <c r="NK152" s="20"/>
      <c r="NL152" s="20"/>
      <c r="NM152" s="20"/>
      <c r="NN152" s="20"/>
      <c r="NO152" s="20"/>
      <c r="NP152" s="20"/>
      <c r="NQ152" s="20"/>
      <c r="NR152" s="20"/>
      <c r="NS152" s="20"/>
      <c r="NT152" s="20"/>
      <c r="NU152" s="20"/>
      <c r="NV152" s="20"/>
      <c r="NW152" s="20"/>
      <c r="NX152" s="20"/>
      <c r="NY152" s="20"/>
      <c r="NZ152" s="20"/>
      <c r="OA152" s="20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0"/>
      <c r="OM152" s="20"/>
      <c r="ON152" s="20"/>
      <c r="OO152" s="20"/>
      <c r="OP152" s="20"/>
      <c r="OQ152" s="20"/>
      <c r="OR152" s="20"/>
      <c r="OS152" s="20"/>
      <c r="OT152" s="20"/>
      <c r="OU152" s="20"/>
      <c r="OV152" s="20"/>
      <c r="OW152" s="20"/>
      <c r="OX152" s="20"/>
      <c r="OY152" s="20"/>
      <c r="OZ152" s="20"/>
      <c r="PA152" s="20"/>
      <c r="PB152" s="20"/>
      <c r="PC152" s="20"/>
      <c r="PD152" s="20"/>
      <c r="PE152" s="20"/>
      <c r="PF152" s="20"/>
      <c r="PG152" s="20"/>
      <c r="PH152" s="20"/>
      <c r="PI152" s="20"/>
      <c r="PJ152" s="20"/>
      <c r="PK152" s="20"/>
      <c r="PL152" s="20"/>
      <c r="PM152" s="20"/>
      <c r="PN152" s="20"/>
      <c r="PO152" s="20"/>
      <c r="PP152" s="20"/>
      <c r="PQ152" s="20"/>
      <c r="PR152" s="20"/>
      <c r="PS152" s="20"/>
      <c r="PT152" s="20"/>
      <c r="PU152" s="20"/>
      <c r="PV152" s="20"/>
      <c r="PW152" s="20"/>
      <c r="PX152" s="20"/>
      <c r="PY152" s="20"/>
      <c r="PZ152" s="20"/>
      <c r="QA152" s="20"/>
      <c r="QB152" s="20"/>
      <c r="QC152" s="20"/>
      <c r="QD152" s="20"/>
      <c r="QE152" s="20"/>
      <c r="QF152" s="20"/>
      <c r="QG152" s="20"/>
      <c r="QH152" s="20"/>
      <c r="QI152" s="20"/>
      <c r="QJ152" s="20"/>
      <c r="QK152" s="20"/>
      <c r="QL152" s="20"/>
      <c r="QM152" s="20"/>
      <c r="QN152" s="20"/>
      <c r="QO152" s="20"/>
      <c r="QP152" s="20"/>
      <c r="QQ152" s="20"/>
      <c r="QR152" s="20"/>
      <c r="QS152" s="20"/>
      <c r="QT152" s="20"/>
      <c r="QU152" s="20"/>
      <c r="QV152" s="20"/>
      <c r="QW152" s="20"/>
      <c r="QX152" s="20"/>
      <c r="QY152" s="20"/>
      <c r="QZ152" s="20"/>
      <c r="RA152" s="20"/>
      <c r="RB152" s="20"/>
      <c r="RC152" s="20"/>
      <c r="RD152" s="20"/>
      <c r="RE152" s="20"/>
      <c r="RF152" s="20"/>
      <c r="RG152" s="20"/>
      <c r="RH152" s="20"/>
      <c r="RI152" s="20"/>
      <c r="RJ152" s="20"/>
      <c r="RK152" s="20"/>
      <c r="RL152" s="20"/>
      <c r="RM152" s="20"/>
      <c r="RN152" s="20"/>
      <c r="RO152" s="20"/>
      <c r="RP152" s="20"/>
      <c r="RQ152" s="20"/>
      <c r="RR152" s="20"/>
      <c r="RS152" s="20"/>
      <c r="RT152" s="20"/>
      <c r="RU152" s="20"/>
      <c r="RV152" s="20"/>
      <c r="RW152" s="20"/>
      <c r="RX152" s="20"/>
      <c r="RY152" s="20"/>
      <c r="RZ152" s="20"/>
      <c r="SA152" s="20"/>
      <c r="SB152" s="20"/>
      <c r="SC152" s="20"/>
      <c r="SD152" s="20"/>
      <c r="SE152" s="20"/>
      <c r="SF152" s="20"/>
      <c r="SG152" s="20"/>
      <c r="SH152" s="20"/>
      <c r="SI152" s="20"/>
      <c r="SJ152" s="20"/>
      <c r="SK152" s="20"/>
      <c r="SL152" s="20"/>
      <c r="SM152" s="20"/>
      <c r="SN152" s="20"/>
      <c r="SO152" s="20"/>
      <c r="SP152" s="20"/>
      <c r="SQ152" s="20"/>
      <c r="SR152" s="20"/>
      <c r="SS152" s="20"/>
      <c r="ST152" s="20"/>
      <c r="SU152" s="20"/>
      <c r="SV152" s="20"/>
      <c r="SW152" s="20"/>
      <c r="SX152" s="20"/>
      <c r="SY152" s="20"/>
      <c r="SZ152" s="20"/>
      <c r="TA152" s="20"/>
      <c r="TB152" s="20"/>
      <c r="TC152" s="20"/>
      <c r="TD152" s="20"/>
      <c r="TE152" s="20"/>
      <c r="TF152" s="20"/>
      <c r="TG152" s="20"/>
      <c r="TH152" s="20"/>
      <c r="TI152" s="20"/>
      <c r="TJ152" s="20"/>
      <c r="TK152" s="20"/>
      <c r="TL152" s="20"/>
      <c r="TM152" s="20"/>
      <c r="TN152" s="20"/>
      <c r="TO152" s="20"/>
      <c r="TP152" s="20"/>
      <c r="TQ152" s="20"/>
      <c r="TR152" s="20"/>
      <c r="TS152" s="20"/>
      <c r="TT152" s="20"/>
      <c r="TU152" s="20"/>
      <c r="TV152" s="20"/>
      <c r="TW152" s="20"/>
      <c r="TX152" s="20"/>
      <c r="TY152" s="20"/>
      <c r="TZ152" s="20"/>
      <c r="UA152" s="20"/>
      <c r="UB152" s="20"/>
      <c r="UC152" s="20"/>
      <c r="UD152" s="20"/>
      <c r="UE152" s="20"/>
      <c r="UF152" s="20"/>
      <c r="UG152" s="20"/>
      <c r="UH152" s="20"/>
      <c r="UI152" s="20"/>
      <c r="UJ152" s="20"/>
      <c r="UK152" s="20"/>
      <c r="UL152" s="20"/>
      <c r="UM152" s="20"/>
      <c r="UN152" s="20"/>
      <c r="UO152" s="20"/>
      <c r="UP152" s="20"/>
      <c r="UQ152" s="20"/>
      <c r="UR152" s="20"/>
      <c r="US152" s="20"/>
      <c r="UT152" s="20"/>
      <c r="UU152" s="20"/>
      <c r="UV152" s="20"/>
      <c r="UW152" s="20"/>
      <c r="UX152" s="20"/>
      <c r="UY152" s="20"/>
      <c r="UZ152" s="20"/>
      <c r="VA152" s="20"/>
      <c r="VB152" s="20"/>
      <c r="VC152" s="20"/>
      <c r="VD152" s="20"/>
      <c r="VE152" s="20"/>
      <c r="VF152" s="20"/>
      <c r="VG152" s="20"/>
      <c r="VH152" s="20"/>
      <c r="VI152" s="20"/>
      <c r="VJ152" s="20"/>
      <c r="VK152" s="20"/>
      <c r="VL152" s="20"/>
      <c r="VM152" s="20"/>
      <c r="VN152" s="20"/>
      <c r="VO152" s="20"/>
      <c r="VP152" s="20"/>
      <c r="VQ152" s="20"/>
      <c r="VR152" s="20"/>
      <c r="VS152" s="20"/>
      <c r="VT152" s="20"/>
      <c r="VU152" s="20"/>
      <c r="VV152" s="20"/>
      <c r="VW152" s="20"/>
      <c r="VX152" s="20"/>
      <c r="VY152" s="20"/>
      <c r="VZ152" s="20"/>
      <c r="WA152" s="20"/>
      <c r="WB152" s="20"/>
      <c r="WC152" s="20"/>
      <c r="WD152" s="20"/>
      <c r="WE152" s="20"/>
      <c r="WF152" s="20"/>
      <c r="WG152" s="20"/>
      <c r="WH152" s="20"/>
      <c r="WI152" s="20"/>
      <c r="WJ152" s="20"/>
      <c r="WK152" s="20"/>
      <c r="WL152" s="20"/>
      <c r="WM152" s="20"/>
      <c r="WN152" s="20"/>
      <c r="WO152" s="20"/>
      <c r="WP152" s="20"/>
      <c r="WQ152" s="20"/>
      <c r="WR152" s="20"/>
      <c r="WS152" s="20"/>
      <c r="WT152" s="20"/>
      <c r="WU152" s="20"/>
      <c r="WV152" s="20"/>
      <c r="WW152" s="20"/>
      <c r="WX152" s="20"/>
      <c r="WY152" s="20"/>
      <c r="WZ152" s="20"/>
      <c r="XA152" s="20"/>
      <c r="XB152" s="20"/>
      <c r="XC152" s="20"/>
      <c r="XD152" s="20"/>
      <c r="XE152" s="20"/>
      <c r="XF152" s="20"/>
      <c r="XG152" s="20"/>
      <c r="XH152" s="20"/>
      <c r="XI152" s="20"/>
      <c r="XJ152" s="20"/>
      <c r="XK152" s="20"/>
      <c r="XL152" s="20"/>
      <c r="XM152" s="20"/>
      <c r="XN152" s="20"/>
      <c r="XO152" s="20"/>
      <c r="XP152" s="20"/>
      <c r="XQ152" s="20"/>
      <c r="XR152" s="20"/>
      <c r="XS152" s="20"/>
      <c r="XT152" s="20"/>
      <c r="XU152" s="20"/>
      <c r="XV152" s="20"/>
      <c r="XW152" s="20"/>
      <c r="XX152" s="20"/>
      <c r="XY152" s="20"/>
      <c r="XZ152" s="20"/>
      <c r="YA152" s="20"/>
      <c r="YB152" s="20"/>
      <c r="YC152" s="20"/>
      <c r="YD152" s="20"/>
      <c r="YE152" s="20"/>
      <c r="YF152" s="20"/>
      <c r="YG152" s="20"/>
      <c r="YH152" s="20"/>
      <c r="YI152" s="20"/>
      <c r="YJ152" s="20"/>
      <c r="YK152" s="20"/>
      <c r="YL152" s="20"/>
      <c r="YM152" s="20"/>
      <c r="YN152" s="20"/>
      <c r="YO152" s="20"/>
      <c r="YP152" s="20"/>
      <c r="YQ152" s="20"/>
      <c r="YR152" s="20"/>
      <c r="YS152" s="20"/>
      <c r="YT152" s="20"/>
      <c r="YU152" s="20"/>
      <c r="YV152" s="20"/>
      <c r="YW152" s="20"/>
      <c r="YX152" s="20"/>
      <c r="YY152" s="20"/>
      <c r="YZ152" s="20"/>
      <c r="ZA152" s="20"/>
      <c r="ZB152" s="20"/>
      <c r="ZC152" s="20"/>
      <c r="ZD152" s="20"/>
      <c r="ZE152" s="20"/>
      <c r="ZF152" s="20"/>
      <c r="ZG152" s="20"/>
      <c r="ZH152" s="20"/>
      <c r="ZI152" s="20"/>
      <c r="ZJ152" s="20"/>
      <c r="ZK152" s="20"/>
      <c r="ZL152" s="20"/>
      <c r="ZM152" s="20"/>
      <c r="ZN152" s="20"/>
      <c r="ZO152" s="20"/>
      <c r="ZP152" s="20"/>
      <c r="ZQ152" s="20"/>
      <c r="ZR152" s="20"/>
      <c r="ZS152" s="20"/>
      <c r="ZT152" s="20"/>
      <c r="ZU152" s="20"/>
      <c r="ZV152" s="20"/>
      <c r="ZW152" s="20"/>
      <c r="ZX152" s="20"/>
      <c r="ZY152" s="20"/>
      <c r="ZZ152" s="20"/>
      <c r="AAA152" s="20"/>
      <c r="AAB152" s="20"/>
      <c r="AAC152" s="20"/>
      <c r="AAD152" s="20"/>
      <c r="AAE152" s="20"/>
      <c r="AAF152" s="20"/>
      <c r="AAG152" s="20"/>
      <c r="AAH152" s="20"/>
      <c r="AAI152" s="20"/>
      <c r="AAJ152" s="20"/>
      <c r="AAK152" s="20"/>
      <c r="AAL152" s="20"/>
      <c r="AAM152" s="20"/>
      <c r="AAN152" s="20"/>
      <c r="AAO152" s="20"/>
      <c r="AAP152" s="20"/>
      <c r="AAQ152" s="20"/>
      <c r="AAR152" s="20"/>
      <c r="AAS152" s="20"/>
      <c r="AAT152" s="20"/>
      <c r="AAU152" s="20"/>
      <c r="AAV152" s="20"/>
      <c r="AAW152" s="20"/>
      <c r="AAX152" s="20"/>
      <c r="AAY152" s="20"/>
      <c r="AAZ152" s="20"/>
      <c r="ABA152" s="20"/>
      <c r="ABB152" s="20"/>
      <c r="ABC152" s="20"/>
      <c r="ABD152" s="20"/>
      <c r="ABE152" s="20"/>
      <c r="ABF152" s="20"/>
      <c r="ABG152" s="20"/>
      <c r="ABH152" s="20"/>
      <c r="ABI152" s="20"/>
      <c r="ABJ152" s="20"/>
      <c r="ABK152" s="20"/>
      <c r="ABL152" s="20"/>
      <c r="ABM152" s="20"/>
      <c r="ABN152" s="20"/>
      <c r="ABO152" s="20"/>
      <c r="ABP152" s="20"/>
      <c r="ABQ152" s="20"/>
      <c r="ABR152" s="20"/>
      <c r="ABS152" s="20"/>
      <c r="ABT152" s="20"/>
      <c r="ABU152" s="20"/>
      <c r="ABV152" s="20"/>
      <c r="ABW152" s="20"/>
      <c r="ABX152" s="20"/>
      <c r="ABY152" s="20"/>
      <c r="ABZ152" s="20"/>
      <c r="ACA152" s="20"/>
      <c r="ACB152" s="20"/>
      <c r="ACC152" s="20"/>
      <c r="ACD152" s="20"/>
      <c r="ACE152" s="20"/>
      <c r="ACF152" s="20"/>
      <c r="ACG152" s="20"/>
      <c r="ACH152" s="20"/>
      <c r="ACI152" s="20"/>
      <c r="ACJ152" s="20"/>
      <c r="ACK152" s="20"/>
      <c r="ACL152" s="20"/>
      <c r="ACM152" s="20"/>
      <c r="ACN152" s="20"/>
      <c r="ACO152" s="20"/>
      <c r="ACP152" s="20"/>
      <c r="ACQ152" s="20"/>
      <c r="ACR152" s="20"/>
      <c r="ACS152" s="20"/>
      <c r="ACT152" s="20"/>
      <c r="ACU152" s="20"/>
      <c r="ACV152" s="20"/>
      <c r="ACW152" s="20"/>
      <c r="ACX152" s="20"/>
      <c r="ACY152" s="20"/>
      <c r="ACZ152" s="20"/>
      <c r="ADA152" s="20"/>
      <c r="ADB152" s="20"/>
      <c r="ADC152" s="20"/>
      <c r="ADD152" s="20"/>
      <c r="ADE152" s="20"/>
      <c r="ADF152" s="20"/>
      <c r="ADG152" s="20"/>
      <c r="ADH152" s="20"/>
      <c r="ADI152" s="20"/>
      <c r="ADJ152" s="20"/>
      <c r="ADK152" s="20"/>
      <c r="ADL152" s="20"/>
      <c r="ADM152" s="20"/>
      <c r="ADN152" s="20"/>
      <c r="ADO152" s="20"/>
      <c r="ADP152" s="20"/>
      <c r="ADQ152" s="20"/>
      <c r="ADR152" s="20"/>
      <c r="ADS152" s="20"/>
      <c r="ADT152" s="20"/>
      <c r="ADU152" s="20"/>
      <c r="ADV152" s="20"/>
      <c r="ADW152" s="20"/>
      <c r="ADX152" s="20"/>
      <c r="ADY152" s="20"/>
      <c r="ADZ152" s="20"/>
      <c r="AEA152" s="20"/>
      <c r="AEB152" s="20"/>
      <c r="AEC152" s="20"/>
      <c r="AED152" s="20"/>
      <c r="AEE152" s="20"/>
      <c r="AEF152" s="20"/>
      <c r="AEG152" s="20"/>
      <c r="AEH152" s="20"/>
      <c r="AEI152" s="20"/>
      <c r="AEJ152" s="20"/>
      <c r="AEK152" s="20"/>
      <c r="AEL152" s="20"/>
      <c r="AEM152" s="20"/>
      <c r="AEN152" s="20"/>
      <c r="AEO152" s="20"/>
      <c r="AEP152" s="20"/>
      <c r="AEQ152" s="20"/>
      <c r="AER152" s="20"/>
      <c r="AES152" s="20"/>
      <c r="AET152" s="20"/>
      <c r="AEU152" s="20"/>
      <c r="AEV152" s="20"/>
      <c r="AEW152" s="20"/>
      <c r="AEX152" s="20"/>
      <c r="AEY152" s="20"/>
      <c r="AEZ152" s="20"/>
      <c r="AFA152" s="20"/>
      <c r="AFB152" s="20"/>
      <c r="AFC152" s="20"/>
      <c r="AFD152" s="20"/>
      <c r="AFE152" s="20"/>
      <c r="AFF152" s="20"/>
      <c r="AFG152" s="20"/>
      <c r="AFH152" s="20"/>
      <c r="AFI152" s="20"/>
      <c r="AFJ152" s="20"/>
      <c r="AFK152" s="20"/>
      <c r="AFL152" s="20"/>
      <c r="AFM152" s="20"/>
      <c r="AFN152" s="20"/>
      <c r="AFO152" s="20"/>
      <c r="AFP152" s="20"/>
      <c r="AFQ152" s="20"/>
      <c r="AFR152" s="20"/>
      <c r="AFS152" s="20"/>
      <c r="AFT152" s="20"/>
      <c r="AFU152" s="20"/>
      <c r="AFV152" s="20"/>
      <c r="AFW152" s="20"/>
      <c r="AFX152" s="20"/>
      <c r="AFY152" s="20"/>
      <c r="AFZ152" s="20"/>
      <c r="AGA152" s="20"/>
      <c r="AGB152" s="20"/>
      <c r="AGC152" s="20"/>
      <c r="AGD152" s="20"/>
      <c r="AGE152" s="20"/>
      <c r="AGF152" s="20"/>
      <c r="AGG152" s="20"/>
      <c r="AGH152" s="20"/>
      <c r="AGI152" s="20"/>
      <c r="AGJ152" s="20"/>
      <c r="AGK152" s="20"/>
      <c r="AGL152" s="20"/>
      <c r="AGM152" s="20"/>
      <c r="AGN152" s="20"/>
      <c r="AGO152" s="20"/>
      <c r="AGP152" s="20"/>
      <c r="AGQ152" s="20"/>
      <c r="AGR152" s="20"/>
      <c r="AGS152" s="20"/>
      <c r="AGT152" s="20"/>
      <c r="AGU152" s="20"/>
      <c r="AGV152" s="20"/>
      <c r="AGW152" s="20"/>
      <c r="AGX152" s="20"/>
      <c r="AGY152" s="20"/>
      <c r="AGZ152" s="20"/>
      <c r="AHA152" s="20"/>
      <c r="AHB152" s="20"/>
      <c r="AHC152" s="20"/>
      <c r="AHD152" s="20"/>
      <c r="AHE152" s="20"/>
      <c r="AHF152" s="20"/>
      <c r="AHG152" s="20"/>
      <c r="AHH152" s="20"/>
      <c r="AHI152" s="20"/>
      <c r="AHJ152" s="20"/>
      <c r="AHK152" s="20"/>
      <c r="AHL152" s="20"/>
      <c r="AHM152" s="20"/>
      <c r="AHN152" s="20"/>
      <c r="AHO152" s="20"/>
      <c r="AHP152" s="20"/>
      <c r="AHQ152" s="20"/>
      <c r="AHR152" s="20"/>
      <c r="AHS152" s="20"/>
      <c r="AHT152" s="20"/>
      <c r="AHU152" s="20"/>
      <c r="AHV152" s="20"/>
      <c r="AHW152" s="20"/>
      <c r="AHX152" s="20"/>
      <c r="AHY152" s="20"/>
      <c r="AHZ152" s="20"/>
      <c r="AIA152" s="20"/>
      <c r="AIB152" s="20"/>
      <c r="AIC152" s="20"/>
      <c r="AID152" s="20"/>
      <c r="AIE152" s="20"/>
      <c r="AIF152" s="20"/>
      <c r="AIG152" s="20"/>
      <c r="AIH152" s="20"/>
      <c r="AII152" s="20"/>
      <c r="AIJ152" s="20"/>
      <c r="AIK152" s="20"/>
      <c r="AIL152" s="20"/>
      <c r="AIM152" s="20"/>
      <c r="AIN152" s="20"/>
      <c r="AIO152" s="20"/>
      <c r="AIP152" s="20"/>
      <c r="AIQ152" s="20"/>
      <c r="AIR152" s="20"/>
      <c r="AIS152" s="20"/>
      <c r="AIT152" s="20"/>
      <c r="AIU152" s="20"/>
      <c r="AIV152" s="20"/>
      <c r="AIW152" s="20"/>
      <c r="AIX152" s="20"/>
      <c r="AIY152" s="20"/>
      <c r="AIZ152" s="20"/>
      <c r="AJA152" s="20"/>
      <c r="AJB152" s="20"/>
      <c r="AJC152" s="20"/>
      <c r="AJD152" s="20"/>
      <c r="AJE152" s="20"/>
      <c r="AJF152" s="20"/>
      <c r="AJG152" s="20"/>
      <c r="AJH152" s="20"/>
      <c r="AJI152" s="20"/>
      <c r="AJJ152" s="20"/>
      <c r="AJK152" s="20"/>
      <c r="AJL152" s="20"/>
      <c r="AJM152" s="20"/>
      <c r="AJN152" s="20"/>
      <c r="AJO152" s="20"/>
      <c r="AJP152" s="20"/>
      <c r="AJQ152" s="20"/>
      <c r="AJR152" s="20"/>
      <c r="AJS152" s="20"/>
      <c r="AJT152" s="20"/>
      <c r="AJU152" s="20"/>
      <c r="AJV152" s="20"/>
      <c r="AJW152" s="20"/>
      <c r="AJX152" s="20"/>
      <c r="AJY152" s="20"/>
      <c r="AJZ152" s="20"/>
      <c r="AKA152" s="20"/>
      <c r="AKB152" s="20"/>
      <c r="AKC152" s="20"/>
      <c r="AKD152" s="20"/>
      <c r="AKE152" s="20"/>
      <c r="AKF152" s="20"/>
      <c r="AKG152" s="20"/>
      <c r="AKH152" s="20"/>
      <c r="AKI152" s="20"/>
      <c r="AKJ152" s="20"/>
      <c r="AKK152" s="20"/>
      <c r="AKL152" s="20"/>
      <c r="AKM152" s="20"/>
      <c r="AKN152" s="20"/>
      <c r="AKO152" s="20"/>
      <c r="AKP152" s="20"/>
      <c r="AKQ152" s="20"/>
      <c r="AKR152" s="20"/>
      <c r="AKS152" s="20"/>
      <c r="AKT152" s="20"/>
      <c r="AKU152" s="20"/>
      <c r="AKV152" s="20"/>
      <c r="AKW152" s="20"/>
      <c r="AKX152" s="20"/>
      <c r="AKY152" s="20"/>
      <c r="AKZ152" s="20"/>
      <c r="ALA152" s="20"/>
      <c r="ALB152" s="20"/>
      <c r="ALC152" s="20"/>
      <c r="ALD152" s="20"/>
      <c r="ALE152" s="20"/>
      <c r="ALF152" s="20"/>
      <c r="ALG152" s="20"/>
      <c r="ALH152" s="20"/>
      <c r="ALI152" s="20"/>
      <c r="ALJ152" s="20"/>
      <c r="ALK152" s="20"/>
      <c r="ALL152" s="20"/>
      <c r="ALM152" s="20"/>
      <c r="ALN152" s="20"/>
      <c r="ALO152" s="20"/>
      <c r="ALP152" s="20"/>
      <c r="ALQ152" s="20"/>
      <c r="ALR152" s="20"/>
      <c r="ALS152" s="20"/>
      <c r="ALT152" s="20"/>
      <c r="ALU152" s="20"/>
      <c r="ALV152" s="20"/>
      <c r="ALW152" s="20"/>
      <c r="ALX152" s="20"/>
      <c r="ALY152" s="20"/>
      <c r="ALZ152" s="20"/>
      <c r="AMA152" s="20"/>
      <c r="AMB152" s="20"/>
      <c r="AMC152" s="20"/>
      <c r="AMD152" s="20"/>
      <c r="AME152" s="20"/>
      <c r="AMF152" s="20"/>
      <c r="AMG152" s="20"/>
      <c r="AMH152" s="20"/>
      <c r="AMI152" s="20"/>
      <c r="AMJ152" s="20"/>
      <c r="AMK152" s="20"/>
    </row>
    <row r="153" spans="1:1025" s="21" customFormat="1" ht="19.5" customHeight="1">
      <c r="A153" s="94" t="s">
        <v>8</v>
      </c>
      <c r="B153" s="268" t="s">
        <v>46</v>
      </c>
      <c r="C153" s="268"/>
      <c r="D153" s="268"/>
      <c r="E153" s="268"/>
      <c r="F153" s="152">
        <v>0.1467</v>
      </c>
      <c r="G153" s="99">
        <f>ROUND(F153*G152,2)</f>
        <v>1021.07</v>
      </c>
      <c r="H153" s="36"/>
      <c r="I153" s="7"/>
      <c r="J153" s="7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  <c r="IW153" s="20"/>
      <c r="IX153" s="20"/>
      <c r="IY153" s="20"/>
      <c r="IZ153" s="20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20"/>
      <c r="JL153" s="20"/>
      <c r="JM153" s="20"/>
      <c r="JN153" s="20"/>
      <c r="JO153" s="20"/>
      <c r="JP153" s="20"/>
      <c r="JQ153" s="20"/>
      <c r="JR153" s="20"/>
      <c r="JS153" s="20"/>
      <c r="JT153" s="20"/>
      <c r="JU153" s="20"/>
      <c r="JV153" s="20"/>
      <c r="JW153" s="20"/>
      <c r="JX153" s="20"/>
      <c r="JY153" s="20"/>
      <c r="JZ153" s="20"/>
      <c r="KA153" s="20"/>
      <c r="KB153" s="20"/>
      <c r="KC153" s="20"/>
      <c r="KD153" s="20"/>
      <c r="KE153" s="20"/>
      <c r="KF153" s="20"/>
      <c r="KG153" s="20"/>
      <c r="KH153" s="20"/>
      <c r="KI153" s="20"/>
      <c r="KJ153" s="20"/>
      <c r="KK153" s="20"/>
      <c r="KL153" s="20"/>
      <c r="KM153" s="20"/>
      <c r="KN153" s="20"/>
      <c r="KO153" s="20"/>
      <c r="KP153" s="20"/>
      <c r="KQ153" s="20"/>
      <c r="KR153" s="20"/>
      <c r="KS153" s="20"/>
      <c r="KT153" s="20"/>
      <c r="KU153" s="20"/>
      <c r="KV153" s="20"/>
      <c r="KW153" s="20"/>
      <c r="KX153" s="20"/>
      <c r="KY153" s="20"/>
      <c r="KZ153" s="20"/>
      <c r="LA153" s="20"/>
      <c r="LB153" s="20"/>
      <c r="LC153" s="20"/>
      <c r="LD153" s="20"/>
      <c r="LE153" s="20"/>
      <c r="LF153" s="20"/>
      <c r="LG153" s="20"/>
      <c r="LH153" s="20"/>
      <c r="LI153" s="20"/>
      <c r="LJ153" s="20"/>
      <c r="LK153" s="20"/>
      <c r="LL153" s="20"/>
      <c r="LM153" s="20"/>
      <c r="LN153" s="20"/>
      <c r="LO153" s="20"/>
      <c r="LP153" s="20"/>
      <c r="LQ153" s="20"/>
      <c r="LR153" s="20"/>
      <c r="LS153" s="20"/>
      <c r="LT153" s="20"/>
      <c r="LU153" s="20"/>
      <c r="LV153" s="20"/>
      <c r="LW153" s="20"/>
      <c r="LX153" s="20"/>
      <c r="LY153" s="20"/>
      <c r="LZ153" s="20"/>
      <c r="MA153" s="20"/>
      <c r="MB153" s="20"/>
      <c r="MC153" s="20"/>
      <c r="MD153" s="20"/>
      <c r="ME153" s="20"/>
      <c r="MF153" s="20"/>
      <c r="MG153" s="20"/>
      <c r="MH153" s="20"/>
      <c r="MI153" s="20"/>
      <c r="MJ153" s="20"/>
      <c r="MK153" s="20"/>
      <c r="ML153" s="20"/>
      <c r="MM153" s="20"/>
      <c r="MN153" s="20"/>
      <c r="MO153" s="20"/>
      <c r="MP153" s="20"/>
      <c r="MQ153" s="20"/>
      <c r="MR153" s="20"/>
      <c r="MS153" s="20"/>
      <c r="MT153" s="20"/>
      <c r="MU153" s="20"/>
      <c r="MV153" s="20"/>
      <c r="MW153" s="20"/>
      <c r="MX153" s="20"/>
      <c r="MY153" s="20"/>
      <c r="MZ153" s="20"/>
      <c r="NA153" s="20"/>
      <c r="NB153" s="20"/>
      <c r="NC153" s="20"/>
      <c r="ND153" s="20"/>
      <c r="NE153" s="20"/>
      <c r="NF153" s="20"/>
      <c r="NG153" s="20"/>
      <c r="NH153" s="20"/>
      <c r="NI153" s="20"/>
      <c r="NJ153" s="20"/>
      <c r="NK153" s="20"/>
      <c r="NL153" s="20"/>
      <c r="NM153" s="20"/>
      <c r="NN153" s="20"/>
      <c r="NO153" s="20"/>
      <c r="NP153" s="20"/>
      <c r="NQ153" s="20"/>
      <c r="NR153" s="20"/>
      <c r="NS153" s="20"/>
      <c r="NT153" s="20"/>
      <c r="NU153" s="20"/>
      <c r="NV153" s="20"/>
      <c r="NW153" s="20"/>
      <c r="NX153" s="20"/>
      <c r="NY153" s="20"/>
      <c r="NZ153" s="20"/>
      <c r="OA153" s="20"/>
      <c r="OB153" s="20"/>
      <c r="OC153" s="20"/>
      <c r="OD153" s="20"/>
      <c r="OE153" s="20"/>
      <c r="OF153" s="20"/>
      <c r="OG153" s="20"/>
      <c r="OH153" s="20"/>
      <c r="OI153" s="20"/>
      <c r="OJ153" s="20"/>
      <c r="OK153" s="20"/>
      <c r="OL153" s="20"/>
      <c r="OM153" s="20"/>
      <c r="ON153" s="20"/>
      <c r="OO153" s="20"/>
      <c r="OP153" s="20"/>
      <c r="OQ153" s="20"/>
      <c r="OR153" s="20"/>
      <c r="OS153" s="20"/>
      <c r="OT153" s="20"/>
      <c r="OU153" s="20"/>
      <c r="OV153" s="20"/>
      <c r="OW153" s="20"/>
      <c r="OX153" s="20"/>
      <c r="OY153" s="20"/>
      <c r="OZ153" s="20"/>
      <c r="PA153" s="20"/>
      <c r="PB153" s="20"/>
      <c r="PC153" s="20"/>
      <c r="PD153" s="20"/>
      <c r="PE153" s="20"/>
      <c r="PF153" s="20"/>
      <c r="PG153" s="20"/>
      <c r="PH153" s="20"/>
      <c r="PI153" s="20"/>
      <c r="PJ153" s="20"/>
      <c r="PK153" s="20"/>
      <c r="PL153" s="20"/>
      <c r="PM153" s="20"/>
      <c r="PN153" s="20"/>
      <c r="PO153" s="20"/>
      <c r="PP153" s="20"/>
      <c r="PQ153" s="20"/>
      <c r="PR153" s="20"/>
      <c r="PS153" s="20"/>
      <c r="PT153" s="20"/>
      <c r="PU153" s="20"/>
      <c r="PV153" s="20"/>
      <c r="PW153" s="20"/>
      <c r="PX153" s="20"/>
      <c r="PY153" s="20"/>
      <c r="PZ153" s="20"/>
      <c r="QA153" s="20"/>
      <c r="QB153" s="20"/>
      <c r="QC153" s="20"/>
      <c r="QD153" s="20"/>
      <c r="QE153" s="20"/>
      <c r="QF153" s="20"/>
      <c r="QG153" s="20"/>
      <c r="QH153" s="20"/>
      <c r="QI153" s="20"/>
      <c r="QJ153" s="20"/>
      <c r="QK153" s="20"/>
      <c r="QL153" s="20"/>
      <c r="QM153" s="20"/>
      <c r="QN153" s="20"/>
      <c r="QO153" s="20"/>
      <c r="QP153" s="20"/>
      <c r="QQ153" s="20"/>
      <c r="QR153" s="20"/>
      <c r="QS153" s="20"/>
      <c r="QT153" s="20"/>
      <c r="QU153" s="20"/>
      <c r="QV153" s="20"/>
      <c r="QW153" s="20"/>
      <c r="QX153" s="20"/>
      <c r="QY153" s="20"/>
      <c r="QZ153" s="20"/>
      <c r="RA153" s="20"/>
      <c r="RB153" s="20"/>
      <c r="RC153" s="20"/>
      <c r="RD153" s="20"/>
      <c r="RE153" s="20"/>
      <c r="RF153" s="20"/>
      <c r="RG153" s="20"/>
      <c r="RH153" s="20"/>
      <c r="RI153" s="20"/>
      <c r="RJ153" s="20"/>
      <c r="RK153" s="20"/>
      <c r="RL153" s="20"/>
      <c r="RM153" s="20"/>
      <c r="RN153" s="20"/>
      <c r="RO153" s="20"/>
      <c r="RP153" s="20"/>
      <c r="RQ153" s="20"/>
      <c r="RR153" s="20"/>
      <c r="RS153" s="20"/>
      <c r="RT153" s="20"/>
      <c r="RU153" s="20"/>
      <c r="RV153" s="20"/>
      <c r="RW153" s="20"/>
      <c r="RX153" s="20"/>
      <c r="RY153" s="20"/>
      <c r="RZ153" s="20"/>
      <c r="SA153" s="20"/>
      <c r="SB153" s="20"/>
      <c r="SC153" s="20"/>
      <c r="SD153" s="20"/>
      <c r="SE153" s="20"/>
      <c r="SF153" s="20"/>
      <c r="SG153" s="20"/>
      <c r="SH153" s="20"/>
      <c r="SI153" s="20"/>
      <c r="SJ153" s="20"/>
      <c r="SK153" s="20"/>
      <c r="SL153" s="20"/>
      <c r="SM153" s="20"/>
      <c r="SN153" s="20"/>
      <c r="SO153" s="20"/>
      <c r="SP153" s="20"/>
      <c r="SQ153" s="20"/>
      <c r="SR153" s="20"/>
      <c r="SS153" s="20"/>
      <c r="ST153" s="20"/>
      <c r="SU153" s="20"/>
      <c r="SV153" s="20"/>
      <c r="SW153" s="20"/>
      <c r="SX153" s="20"/>
      <c r="SY153" s="20"/>
      <c r="SZ153" s="20"/>
      <c r="TA153" s="20"/>
      <c r="TB153" s="20"/>
      <c r="TC153" s="20"/>
      <c r="TD153" s="20"/>
      <c r="TE153" s="20"/>
      <c r="TF153" s="20"/>
      <c r="TG153" s="20"/>
      <c r="TH153" s="20"/>
      <c r="TI153" s="20"/>
      <c r="TJ153" s="20"/>
      <c r="TK153" s="20"/>
      <c r="TL153" s="20"/>
      <c r="TM153" s="20"/>
      <c r="TN153" s="20"/>
      <c r="TO153" s="20"/>
      <c r="TP153" s="20"/>
      <c r="TQ153" s="20"/>
      <c r="TR153" s="20"/>
      <c r="TS153" s="20"/>
      <c r="TT153" s="20"/>
      <c r="TU153" s="20"/>
      <c r="TV153" s="20"/>
      <c r="TW153" s="20"/>
      <c r="TX153" s="20"/>
      <c r="TY153" s="20"/>
      <c r="TZ153" s="20"/>
      <c r="UA153" s="20"/>
      <c r="UB153" s="20"/>
      <c r="UC153" s="20"/>
      <c r="UD153" s="20"/>
      <c r="UE153" s="20"/>
      <c r="UF153" s="20"/>
      <c r="UG153" s="20"/>
      <c r="UH153" s="20"/>
      <c r="UI153" s="20"/>
      <c r="UJ153" s="20"/>
      <c r="UK153" s="20"/>
      <c r="UL153" s="20"/>
      <c r="UM153" s="20"/>
      <c r="UN153" s="20"/>
      <c r="UO153" s="20"/>
      <c r="UP153" s="20"/>
      <c r="UQ153" s="20"/>
      <c r="UR153" s="20"/>
      <c r="US153" s="20"/>
      <c r="UT153" s="20"/>
      <c r="UU153" s="20"/>
      <c r="UV153" s="20"/>
      <c r="UW153" s="20"/>
      <c r="UX153" s="20"/>
      <c r="UY153" s="20"/>
      <c r="UZ153" s="20"/>
      <c r="VA153" s="20"/>
      <c r="VB153" s="20"/>
      <c r="VC153" s="20"/>
      <c r="VD153" s="20"/>
      <c r="VE153" s="20"/>
      <c r="VF153" s="20"/>
      <c r="VG153" s="20"/>
      <c r="VH153" s="20"/>
      <c r="VI153" s="20"/>
      <c r="VJ153" s="20"/>
      <c r="VK153" s="20"/>
      <c r="VL153" s="20"/>
      <c r="VM153" s="20"/>
      <c r="VN153" s="20"/>
      <c r="VO153" s="20"/>
      <c r="VP153" s="20"/>
      <c r="VQ153" s="20"/>
      <c r="VR153" s="20"/>
      <c r="VS153" s="20"/>
      <c r="VT153" s="20"/>
      <c r="VU153" s="20"/>
      <c r="VV153" s="20"/>
      <c r="VW153" s="20"/>
      <c r="VX153" s="20"/>
      <c r="VY153" s="20"/>
      <c r="VZ153" s="20"/>
      <c r="WA153" s="20"/>
      <c r="WB153" s="20"/>
      <c r="WC153" s="20"/>
      <c r="WD153" s="20"/>
      <c r="WE153" s="20"/>
      <c r="WF153" s="20"/>
      <c r="WG153" s="20"/>
      <c r="WH153" s="20"/>
      <c r="WI153" s="20"/>
      <c r="WJ153" s="20"/>
      <c r="WK153" s="20"/>
      <c r="WL153" s="20"/>
      <c r="WM153" s="20"/>
      <c r="WN153" s="20"/>
      <c r="WO153" s="20"/>
      <c r="WP153" s="20"/>
      <c r="WQ153" s="20"/>
      <c r="WR153" s="20"/>
      <c r="WS153" s="20"/>
      <c r="WT153" s="20"/>
      <c r="WU153" s="20"/>
      <c r="WV153" s="20"/>
      <c r="WW153" s="20"/>
      <c r="WX153" s="20"/>
      <c r="WY153" s="20"/>
      <c r="WZ153" s="20"/>
      <c r="XA153" s="20"/>
      <c r="XB153" s="20"/>
      <c r="XC153" s="20"/>
      <c r="XD153" s="20"/>
      <c r="XE153" s="20"/>
      <c r="XF153" s="20"/>
      <c r="XG153" s="20"/>
      <c r="XH153" s="20"/>
      <c r="XI153" s="20"/>
      <c r="XJ153" s="20"/>
      <c r="XK153" s="20"/>
      <c r="XL153" s="20"/>
      <c r="XM153" s="20"/>
      <c r="XN153" s="20"/>
      <c r="XO153" s="20"/>
      <c r="XP153" s="20"/>
      <c r="XQ153" s="20"/>
      <c r="XR153" s="20"/>
      <c r="XS153" s="20"/>
      <c r="XT153" s="20"/>
      <c r="XU153" s="20"/>
      <c r="XV153" s="20"/>
      <c r="XW153" s="20"/>
      <c r="XX153" s="20"/>
      <c r="XY153" s="20"/>
      <c r="XZ153" s="20"/>
      <c r="YA153" s="20"/>
      <c r="YB153" s="20"/>
      <c r="YC153" s="20"/>
      <c r="YD153" s="20"/>
      <c r="YE153" s="20"/>
      <c r="YF153" s="20"/>
      <c r="YG153" s="20"/>
      <c r="YH153" s="20"/>
      <c r="YI153" s="20"/>
      <c r="YJ153" s="20"/>
      <c r="YK153" s="20"/>
      <c r="YL153" s="20"/>
      <c r="YM153" s="20"/>
      <c r="YN153" s="20"/>
      <c r="YO153" s="20"/>
      <c r="YP153" s="20"/>
      <c r="YQ153" s="20"/>
      <c r="YR153" s="20"/>
      <c r="YS153" s="20"/>
      <c r="YT153" s="20"/>
      <c r="YU153" s="20"/>
      <c r="YV153" s="20"/>
      <c r="YW153" s="20"/>
      <c r="YX153" s="20"/>
      <c r="YY153" s="20"/>
      <c r="YZ153" s="20"/>
      <c r="ZA153" s="20"/>
      <c r="ZB153" s="20"/>
      <c r="ZC153" s="20"/>
      <c r="ZD153" s="20"/>
      <c r="ZE153" s="20"/>
      <c r="ZF153" s="20"/>
      <c r="ZG153" s="20"/>
      <c r="ZH153" s="20"/>
      <c r="ZI153" s="20"/>
      <c r="ZJ153" s="20"/>
      <c r="ZK153" s="20"/>
      <c r="ZL153" s="20"/>
      <c r="ZM153" s="20"/>
      <c r="ZN153" s="20"/>
      <c r="ZO153" s="20"/>
      <c r="ZP153" s="20"/>
      <c r="ZQ153" s="20"/>
      <c r="ZR153" s="20"/>
      <c r="ZS153" s="20"/>
      <c r="ZT153" s="20"/>
      <c r="ZU153" s="20"/>
      <c r="ZV153" s="20"/>
      <c r="ZW153" s="20"/>
      <c r="ZX153" s="20"/>
      <c r="ZY153" s="20"/>
      <c r="ZZ153" s="20"/>
      <c r="AAA153" s="20"/>
      <c r="AAB153" s="20"/>
      <c r="AAC153" s="20"/>
      <c r="AAD153" s="20"/>
      <c r="AAE153" s="20"/>
      <c r="AAF153" s="20"/>
      <c r="AAG153" s="20"/>
      <c r="AAH153" s="20"/>
      <c r="AAI153" s="20"/>
      <c r="AAJ153" s="20"/>
      <c r="AAK153" s="20"/>
      <c r="AAL153" s="20"/>
      <c r="AAM153" s="20"/>
      <c r="AAN153" s="20"/>
      <c r="AAO153" s="20"/>
      <c r="AAP153" s="20"/>
      <c r="AAQ153" s="20"/>
      <c r="AAR153" s="20"/>
      <c r="AAS153" s="20"/>
      <c r="AAT153" s="20"/>
      <c r="AAU153" s="20"/>
      <c r="AAV153" s="20"/>
      <c r="AAW153" s="20"/>
      <c r="AAX153" s="20"/>
      <c r="AAY153" s="20"/>
      <c r="AAZ153" s="20"/>
      <c r="ABA153" s="20"/>
      <c r="ABB153" s="20"/>
      <c r="ABC153" s="20"/>
      <c r="ABD153" s="20"/>
      <c r="ABE153" s="20"/>
      <c r="ABF153" s="20"/>
      <c r="ABG153" s="20"/>
      <c r="ABH153" s="20"/>
      <c r="ABI153" s="20"/>
      <c r="ABJ153" s="20"/>
      <c r="ABK153" s="20"/>
      <c r="ABL153" s="20"/>
      <c r="ABM153" s="20"/>
      <c r="ABN153" s="20"/>
      <c r="ABO153" s="20"/>
      <c r="ABP153" s="20"/>
      <c r="ABQ153" s="20"/>
      <c r="ABR153" s="20"/>
      <c r="ABS153" s="20"/>
      <c r="ABT153" s="20"/>
      <c r="ABU153" s="20"/>
      <c r="ABV153" s="20"/>
      <c r="ABW153" s="20"/>
      <c r="ABX153" s="20"/>
      <c r="ABY153" s="20"/>
      <c r="ABZ153" s="20"/>
      <c r="ACA153" s="20"/>
      <c r="ACB153" s="20"/>
      <c r="ACC153" s="20"/>
      <c r="ACD153" s="20"/>
      <c r="ACE153" s="20"/>
      <c r="ACF153" s="20"/>
      <c r="ACG153" s="20"/>
      <c r="ACH153" s="20"/>
      <c r="ACI153" s="20"/>
      <c r="ACJ153" s="20"/>
      <c r="ACK153" s="20"/>
      <c r="ACL153" s="20"/>
      <c r="ACM153" s="20"/>
      <c r="ACN153" s="20"/>
      <c r="ACO153" s="20"/>
      <c r="ACP153" s="20"/>
      <c r="ACQ153" s="20"/>
      <c r="ACR153" s="20"/>
      <c r="ACS153" s="20"/>
      <c r="ACT153" s="20"/>
      <c r="ACU153" s="20"/>
      <c r="ACV153" s="20"/>
      <c r="ACW153" s="20"/>
      <c r="ACX153" s="20"/>
      <c r="ACY153" s="20"/>
      <c r="ACZ153" s="20"/>
      <c r="ADA153" s="20"/>
      <c r="ADB153" s="20"/>
      <c r="ADC153" s="20"/>
      <c r="ADD153" s="20"/>
      <c r="ADE153" s="20"/>
      <c r="ADF153" s="20"/>
      <c r="ADG153" s="20"/>
      <c r="ADH153" s="20"/>
      <c r="ADI153" s="20"/>
      <c r="ADJ153" s="20"/>
      <c r="ADK153" s="20"/>
      <c r="ADL153" s="20"/>
      <c r="ADM153" s="20"/>
      <c r="ADN153" s="20"/>
      <c r="ADO153" s="20"/>
      <c r="ADP153" s="20"/>
      <c r="ADQ153" s="20"/>
      <c r="ADR153" s="20"/>
      <c r="ADS153" s="20"/>
      <c r="ADT153" s="20"/>
      <c r="ADU153" s="20"/>
      <c r="ADV153" s="20"/>
      <c r="ADW153" s="20"/>
      <c r="ADX153" s="20"/>
      <c r="ADY153" s="20"/>
      <c r="ADZ153" s="20"/>
      <c r="AEA153" s="20"/>
      <c r="AEB153" s="20"/>
      <c r="AEC153" s="20"/>
      <c r="AED153" s="20"/>
      <c r="AEE153" s="20"/>
      <c r="AEF153" s="20"/>
      <c r="AEG153" s="20"/>
      <c r="AEH153" s="20"/>
      <c r="AEI153" s="20"/>
      <c r="AEJ153" s="20"/>
      <c r="AEK153" s="20"/>
      <c r="AEL153" s="20"/>
      <c r="AEM153" s="20"/>
      <c r="AEN153" s="20"/>
      <c r="AEO153" s="20"/>
      <c r="AEP153" s="20"/>
      <c r="AEQ153" s="20"/>
      <c r="AER153" s="20"/>
      <c r="AES153" s="20"/>
      <c r="AET153" s="20"/>
      <c r="AEU153" s="20"/>
      <c r="AEV153" s="20"/>
      <c r="AEW153" s="20"/>
      <c r="AEX153" s="20"/>
      <c r="AEY153" s="20"/>
      <c r="AEZ153" s="20"/>
      <c r="AFA153" s="20"/>
      <c r="AFB153" s="20"/>
      <c r="AFC153" s="20"/>
      <c r="AFD153" s="20"/>
      <c r="AFE153" s="20"/>
      <c r="AFF153" s="20"/>
      <c r="AFG153" s="20"/>
      <c r="AFH153" s="20"/>
      <c r="AFI153" s="20"/>
      <c r="AFJ153" s="20"/>
      <c r="AFK153" s="20"/>
      <c r="AFL153" s="20"/>
      <c r="AFM153" s="20"/>
      <c r="AFN153" s="20"/>
      <c r="AFO153" s="20"/>
      <c r="AFP153" s="20"/>
      <c r="AFQ153" s="20"/>
      <c r="AFR153" s="20"/>
      <c r="AFS153" s="20"/>
      <c r="AFT153" s="20"/>
      <c r="AFU153" s="20"/>
      <c r="AFV153" s="20"/>
      <c r="AFW153" s="20"/>
      <c r="AFX153" s="20"/>
      <c r="AFY153" s="20"/>
      <c r="AFZ153" s="20"/>
      <c r="AGA153" s="20"/>
      <c r="AGB153" s="20"/>
      <c r="AGC153" s="20"/>
      <c r="AGD153" s="20"/>
      <c r="AGE153" s="20"/>
      <c r="AGF153" s="20"/>
      <c r="AGG153" s="20"/>
      <c r="AGH153" s="20"/>
      <c r="AGI153" s="20"/>
      <c r="AGJ153" s="20"/>
      <c r="AGK153" s="20"/>
      <c r="AGL153" s="20"/>
      <c r="AGM153" s="20"/>
      <c r="AGN153" s="20"/>
      <c r="AGO153" s="20"/>
      <c r="AGP153" s="20"/>
      <c r="AGQ153" s="20"/>
      <c r="AGR153" s="20"/>
      <c r="AGS153" s="20"/>
      <c r="AGT153" s="20"/>
      <c r="AGU153" s="20"/>
      <c r="AGV153" s="20"/>
      <c r="AGW153" s="20"/>
      <c r="AGX153" s="20"/>
      <c r="AGY153" s="20"/>
      <c r="AGZ153" s="20"/>
      <c r="AHA153" s="20"/>
      <c r="AHB153" s="20"/>
      <c r="AHC153" s="20"/>
      <c r="AHD153" s="20"/>
      <c r="AHE153" s="20"/>
      <c r="AHF153" s="20"/>
      <c r="AHG153" s="20"/>
      <c r="AHH153" s="20"/>
      <c r="AHI153" s="20"/>
      <c r="AHJ153" s="20"/>
      <c r="AHK153" s="20"/>
      <c r="AHL153" s="20"/>
      <c r="AHM153" s="20"/>
      <c r="AHN153" s="20"/>
      <c r="AHO153" s="20"/>
      <c r="AHP153" s="20"/>
      <c r="AHQ153" s="20"/>
      <c r="AHR153" s="20"/>
      <c r="AHS153" s="20"/>
      <c r="AHT153" s="20"/>
      <c r="AHU153" s="20"/>
      <c r="AHV153" s="20"/>
      <c r="AHW153" s="20"/>
      <c r="AHX153" s="20"/>
      <c r="AHY153" s="20"/>
      <c r="AHZ153" s="20"/>
      <c r="AIA153" s="20"/>
      <c r="AIB153" s="20"/>
      <c r="AIC153" s="20"/>
      <c r="AID153" s="20"/>
      <c r="AIE153" s="20"/>
      <c r="AIF153" s="20"/>
      <c r="AIG153" s="20"/>
      <c r="AIH153" s="20"/>
      <c r="AII153" s="20"/>
      <c r="AIJ153" s="20"/>
      <c r="AIK153" s="20"/>
      <c r="AIL153" s="20"/>
      <c r="AIM153" s="20"/>
      <c r="AIN153" s="20"/>
      <c r="AIO153" s="20"/>
      <c r="AIP153" s="20"/>
      <c r="AIQ153" s="20"/>
      <c r="AIR153" s="20"/>
      <c r="AIS153" s="20"/>
      <c r="AIT153" s="20"/>
      <c r="AIU153" s="20"/>
      <c r="AIV153" s="20"/>
      <c r="AIW153" s="20"/>
      <c r="AIX153" s="20"/>
      <c r="AIY153" s="20"/>
      <c r="AIZ153" s="20"/>
      <c r="AJA153" s="20"/>
      <c r="AJB153" s="20"/>
      <c r="AJC153" s="20"/>
      <c r="AJD153" s="20"/>
      <c r="AJE153" s="20"/>
      <c r="AJF153" s="20"/>
      <c r="AJG153" s="20"/>
      <c r="AJH153" s="20"/>
      <c r="AJI153" s="20"/>
      <c r="AJJ153" s="20"/>
      <c r="AJK153" s="20"/>
      <c r="AJL153" s="20"/>
      <c r="AJM153" s="20"/>
      <c r="AJN153" s="20"/>
      <c r="AJO153" s="20"/>
      <c r="AJP153" s="20"/>
      <c r="AJQ153" s="20"/>
      <c r="AJR153" s="20"/>
      <c r="AJS153" s="20"/>
      <c r="AJT153" s="20"/>
      <c r="AJU153" s="20"/>
      <c r="AJV153" s="20"/>
      <c r="AJW153" s="20"/>
      <c r="AJX153" s="20"/>
      <c r="AJY153" s="20"/>
      <c r="AJZ153" s="20"/>
      <c r="AKA153" s="20"/>
      <c r="AKB153" s="20"/>
      <c r="AKC153" s="20"/>
      <c r="AKD153" s="20"/>
      <c r="AKE153" s="20"/>
      <c r="AKF153" s="20"/>
      <c r="AKG153" s="20"/>
      <c r="AKH153" s="20"/>
      <c r="AKI153" s="20"/>
      <c r="AKJ153" s="20"/>
      <c r="AKK153" s="20"/>
      <c r="AKL153" s="20"/>
      <c r="AKM153" s="20"/>
      <c r="AKN153" s="20"/>
      <c r="AKO153" s="20"/>
      <c r="AKP153" s="20"/>
      <c r="AKQ153" s="20"/>
      <c r="AKR153" s="20"/>
      <c r="AKS153" s="20"/>
      <c r="AKT153" s="20"/>
      <c r="AKU153" s="20"/>
      <c r="AKV153" s="20"/>
      <c r="AKW153" s="20"/>
      <c r="AKX153" s="20"/>
      <c r="AKY153" s="20"/>
      <c r="AKZ153" s="20"/>
      <c r="ALA153" s="20"/>
      <c r="ALB153" s="20"/>
      <c r="ALC153" s="20"/>
      <c r="ALD153" s="20"/>
      <c r="ALE153" s="20"/>
      <c r="ALF153" s="20"/>
      <c r="ALG153" s="20"/>
      <c r="ALH153" s="20"/>
      <c r="ALI153" s="20"/>
      <c r="ALJ153" s="20"/>
      <c r="ALK153" s="20"/>
      <c r="ALL153" s="20"/>
      <c r="ALM153" s="20"/>
      <c r="ALN153" s="20"/>
      <c r="ALO153" s="20"/>
      <c r="ALP153" s="20"/>
      <c r="ALQ153" s="20"/>
      <c r="ALR153" s="20"/>
      <c r="ALS153" s="20"/>
      <c r="ALT153" s="20"/>
      <c r="ALU153" s="20"/>
      <c r="ALV153" s="20"/>
      <c r="ALW153" s="20"/>
      <c r="ALX153" s="20"/>
      <c r="ALY153" s="20"/>
      <c r="ALZ153" s="20"/>
      <c r="AMA153" s="20"/>
      <c r="AMB153" s="20"/>
      <c r="AMC153" s="20"/>
      <c r="AMD153" s="20"/>
      <c r="AME153" s="20"/>
      <c r="AMF153" s="20"/>
      <c r="AMG153" s="20"/>
      <c r="AMH153" s="20"/>
      <c r="AMI153" s="20"/>
      <c r="AMJ153" s="20"/>
      <c r="AMK153" s="20"/>
    </row>
    <row r="154" spans="1:1025" s="21" customFormat="1" ht="40.5" customHeight="1">
      <c r="A154" s="258" t="s">
        <v>186</v>
      </c>
      <c r="B154" s="258"/>
      <c r="C154" s="258"/>
      <c r="D154" s="258"/>
      <c r="E154" s="258"/>
      <c r="F154" s="258"/>
      <c r="G154" s="109">
        <f>SUM(G48+G104+G115+G140+G148+G153)</f>
        <v>7981.3323333333319</v>
      </c>
      <c r="H154" s="36"/>
      <c r="I154" s="20"/>
      <c r="J154" s="7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  <c r="IW154" s="20"/>
      <c r="IX154" s="20"/>
      <c r="IY154" s="20"/>
      <c r="IZ154" s="20"/>
      <c r="JA154" s="20"/>
      <c r="JB154" s="20"/>
      <c r="JC154" s="20"/>
      <c r="JD154" s="20"/>
      <c r="JE154" s="20"/>
      <c r="JF154" s="20"/>
      <c r="JG154" s="20"/>
      <c r="JH154" s="20"/>
      <c r="JI154" s="20"/>
      <c r="JJ154" s="20"/>
      <c r="JK154" s="20"/>
      <c r="JL154" s="20"/>
      <c r="JM154" s="20"/>
      <c r="JN154" s="20"/>
      <c r="JO154" s="20"/>
      <c r="JP154" s="20"/>
      <c r="JQ154" s="20"/>
      <c r="JR154" s="20"/>
      <c r="JS154" s="20"/>
      <c r="JT154" s="20"/>
      <c r="JU154" s="20"/>
      <c r="JV154" s="20"/>
      <c r="JW154" s="20"/>
      <c r="JX154" s="20"/>
      <c r="JY154" s="20"/>
      <c r="JZ154" s="20"/>
      <c r="KA154" s="20"/>
      <c r="KB154" s="20"/>
      <c r="KC154" s="20"/>
      <c r="KD154" s="20"/>
      <c r="KE154" s="20"/>
      <c r="KF154" s="20"/>
      <c r="KG154" s="20"/>
      <c r="KH154" s="20"/>
      <c r="KI154" s="20"/>
      <c r="KJ154" s="20"/>
      <c r="KK154" s="20"/>
      <c r="KL154" s="20"/>
      <c r="KM154" s="20"/>
      <c r="KN154" s="20"/>
      <c r="KO154" s="20"/>
      <c r="KP154" s="20"/>
      <c r="KQ154" s="20"/>
      <c r="KR154" s="20"/>
      <c r="KS154" s="20"/>
      <c r="KT154" s="20"/>
      <c r="KU154" s="20"/>
      <c r="KV154" s="20"/>
      <c r="KW154" s="20"/>
      <c r="KX154" s="20"/>
      <c r="KY154" s="20"/>
      <c r="KZ154" s="20"/>
      <c r="LA154" s="20"/>
      <c r="LB154" s="20"/>
      <c r="LC154" s="20"/>
      <c r="LD154" s="20"/>
      <c r="LE154" s="20"/>
      <c r="LF154" s="20"/>
      <c r="LG154" s="20"/>
      <c r="LH154" s="20"/>
      <c r="LI154" s="20"/>
      <c r="LJ154" s="20"/>
      <c r="LK154" s="20"/>
      <c r="LL154" s="20"/>
      <c r="LM154" s="20"/>
      <c r="LN154" s="20"/>
      <c r="LO154" s="20"/>
      <c r="LP154" s="20"/>
      <c r="LQ154" s="20"/>
      <c r="LR154" s="20"/>
      <c r="LS154" s="20"/>
      <c r="LT154" s="20"/>
      <c r="LU154" s="20"/>
      <c r="LV154" s="20"/>
      <c r="LW154" s="20"/>
      <c r="LX154" s="20"/>
      <c r="LY154" s="20"/>
      <c r="LZ154" s="20"/>
      <c r="MA154" s="20"/>
      <c r="MB154" s="20"/>
      <c r="MC154" s="20"/>
      <c r="MD154" s="20"/>
      <c r="ME154" s="20"/>
      <c r="MF154" s="20"/>
      <c r="MG154" s="20"/>
      <c r="MH154" s="20"/>
      <c r="MI154" s="20"/>
      <c r="MJ154" s="20"/>
      <c r="MK154" s="20"/>
      <c r="ML154" s="20"/>
      <c r="MM154" s="20"/>
      <c r="MN154" s="20"/>
      <c r="MO154" s="20"/>
      <c r="MP154" s="20"/>
      <c r="MQ154" s="20"/>
      <c r="MR154" s="20"/>
      <c r="MS154" s="20"/>
      <c r="MT154" s="20"/>
      <c r="MU154" s="20"/>
      <c r="MV154" s="20"/>
      <c r="MW154" s="20"/>
      <c r="MX154" s="20"/>
      <c r="MY154" s="20"/>
      <c r="MZ154" s="20"/>
      <c r="NA154" s="20"/>
      <c r="NB154" s="20"/>
      <c r="NC154" s="20"/>
      <c r="ND154" s="20"/>
      <c r="NE154" s="20"/>
      <c r="NF154" s="20"/>
      <c r="NG154" s="20"/>
      <c r="NH154" s="20"/>
      <c r="NI154" s="20"/>
      <c r="NJ154" s="20"/>
      <c r="NK154" s="20"/>
      <c r="NL154" s="20"/>
      <c r="NM154" s="20"/>
      <c r="NN154" s="20"/>
      <c r="NO154" s="20"/>
      <c r="NP154" s="20"/>
      <c r="NQ154" s="20"/>
      <c r="NR154" s="20"/>
      <c r="NS154" s="20"/>
      <c r="NT154" s="20"/>
      <c r="NU154" s="20"/>
      <c r="NV154" s="20"/>
      <c r="NW154" s="20"/>
      <c r="NX154" s="20"/>
      <c r="NY154" s="20"/>
      <c r="NZ154" s="20"/>
      <c r="OA154" s="20"/>
      <c r="OB154" s="20"/>
      <c r="OC154" s="20"/>
      <c r="OD154" s="20"/>
      <c r="OE154" s="20"/>
      <c r="OF154" s="20"/>
      <c r="OG154" s="20"/>
      <c r="OH154" s="20"/>
      <c r="OI154" s="20"/>
      <c r="OJ154" s="20"/>
      <c r="OK154" s="20"/>
      <c r="OL154" s="20"/>
      <c r="OM154" s="20"/>
      <c r="ON154" s="20"/>
      <c r="OO154" s="20"/>
      <c r="OP154" s="20"/>
      <c r="OQ154" s="20"/>
      <c r="OR154" s="20"/>
      <c r="OS154" s="20"/>
      <c r="OT154" s="20"/>
      <c r="OU154" s="20"/>
      <c r="OV154" s="20"/>
      <c r="OW154" s="20"/>
      <c r="OX154" s="20"/>
      <c r="OY154" s="20"/>
      <c r="OZ154" s="20"/>
      <c r="PA154" s="20"/>
      <c r="PB154" s="20"/>
      <c r="PC154" s="20"/>
      <c r="PD154" s="20"/>
      <c r="PE154" s="20"/>
      <c r="PF154" s="20"/>
      <c r="PG154" s="20"/>
      <c r="PH154" s="20"/>
      <c r="PI154" s="20"/>
      <c r="PJ154" s="20"/>
      <c r="PK154" s="20"/>
      <c r="PL154" s="20"/>
      <c r="PM154" s="20"/>
      <c r="PN154" s="20"/>
      <c r="PO154" s="20"/>
      <c r="PP154" s="20"/>
      <c r="PQ154" s="20"/>
      <c r="PR154" s="20"/>
      <c r="PS154" s="20"/>
      <c r="PT154" s="20"/>
      <c r="PU154" s="20"/>
      <c r="PV154" s="20"/>
      <c r="PW154" s="20"/>
      <c r="PX154" s="20"/>
      <c r="PY154" s="20"/>
      <c r="PZ154" s="20"/>
      <c r="QA154" s="20"/>
      <c r="QB154" s="20"/>
      <c r="QC154" s="20"/>
      <c r="QD154" s="20"/>
      <c r="QE154" s="20"/>
      <c r="QF154" s="20"/>
      <c r="QG154" s="20"/>
      <c r="QH154" s="20"/>
      <c r="QI154" s="20"/>
      <c r="QJ154" s="20"/>
      <c r="QK154" s="20"/>
      <c r="QL154" s="20"/>
      <c r="QM154" s="20"/>
      <c r="QN154" s="20"/>
      <c r="QO154" s="20"/>
      <c r="QP154" s="20"/>
      <c r="QQ154" s="20"/>
      <c r="QR154" s="20"/>
      <c r="QS154" s="20"/>
      <c r="QT154" s="20"/>
      <c r="QU154" s="20"/>
      <c r="QV154" s="20"/>
      <c r="QW154" s="20"/>
      <c r="QX154" s="20"/>
      <c r="QY154" s="20"/>
      <c r="QZ154" s="20"/>
      <c r="RA154" s="20"/>
      <c r="RB154" s="20"/>
      <c r="RC154" s="20"/>
      <c r="RD154" s="20"/>
      <c r="RE154" s="20"/>
      <c r="RF154" s="20"/>
      <c r="RG154" s="20"/>
      <c r="RH154" s="20"/>
      <c r="RI154" s="20"/>
      <c r="RJ154" s="20"/>
      <c r="RK154" s="20"/>
      <c r="RL154" s="20"/>
      <c r="RM154" s="20"/>
      <c r="RN154" s="20"/>
      <c r="RO154" s="20"/>
      <c r="RP154" s="20"/>
      <c r="RQ154" s="20"/>
      <c r="RR154" s="20"/>
      <c r="RS154" s="20"/>
      <c r="RT154" s="20"/>
      <c r="RU154" s="20"/>
      <c r="RV154" s="20"/>
      <c r="RW154" s="20"/>
      <c r="RX154" s="20"/>
      <c r="RY154" s="20"/>
      <c r="RZ154" s="20"/>
      <c r="SA154" s="20"/>
      <c r="SB154" s="20"/>
      <c r="SC154" s="20"/>
      <c r="SD154" s="20"/>
      <c r="SE154" s="20"/>
      <c r="SF154" s="20"/>
      <c r="SG154" s="20"/>
      <c r="SH154" s="20"/>
      <c r="SI154" s="20"/>
      <c r="SJ154" s="20"/>
      <c r="SK154" s="20"/>
      <c r="SL154" s="20"/>
      <c r="SM154" s="20"/>
      <c r="SN154" s="20"/>
      <c r="SO154" s="20"/>
      <c r="SP154" s="20"/>
      <c r="SQ154" s="20"/>
      <c r="SR154" s="20"/>
      <c r="SS154" s="20"/>
      <c r="ST154" s="20"/>
      <c r="SU154" s="20"/>
      <c r="SV154" s="20"/>
      <c r="SW154" s="20"/>
      <c r="SX154" s="20"/>
      <c r="SY154" s="20"/>
      <c r="SZ154" s="20"/>
      <c r="TA154" s="20"/>
      <c r="TB154" s="20"/>
      <c r="TC154" s="20"/>
      <c r="TD154" s="20"/>
      <c r="TE154" s="20"/>
      <c r="TF154" s="20"/>
      <c r="TG154" s="20"/>
      <c r="TH154" s="20"/>
      <c r="TI154" s="20"/>
      <c r="TJ154" s="20"/>
      <c r="TK154" s="20"/>
      <c r="TL154" s="20"/>
      <c r="TM154" s="20"/>
      <c r="TN154" s="20"/>
      <c r="TO154" s="20"/>
      <c r="TP154" s="20"/>
      <c r="TQ154" s="20"/>
      <c r="TR154" s="20"/>
      <c r="TS154" s="20"/>
      <c r="TT154" s="20"/>
      <c r="TU154" s="20"/>
      <c r="TV154" s="20"/>
      <c r="TW154" s="20"/>
      <c r="TX154" s="20"/>
      <c r="TY154" s="20"/>
      <c r="TZ154" s="20"/>
      <c r="UA154" s="20"/>
      <c r="UB154" s="20"/>
      <c r="UC154" s="20"/>
      <c r="UD154" s="20"/>
      <c r="UE154" s="20"/>
      <c r="UF154" s="20"/>
      <c r="UG154" s="20"/>
      <c r="UH154" s="20"/>
      <c r="UI154" s="20"/>
      <c r="UJ154" s="20"/>
      <c r="UK154" s="20"/>
      <c r="UL154" s="20"/>
      <c r="UM154" s="20"/>
      <c r="UN154" s="20"/>
      <c r="UO154" s="20"/>
      <c r="UP154" s="20"/>
      <c r="UQ154" s="20"/>
      <c r="UR154" s="20"/>
      <c r="US154" s="20"/>
      <c r="UT154" s="20"/>
      <c r="UU154" s="20"/>
      <c r="UV154" s="20"/>
      <c r="UW154" s="20"/>
      <c r="UX154" s="20"/>
      <c r="UY154" s="20"/>
      <c r="UZ154" s="20"/>
      <c r="VA154" s="20"/>
      <c r="VB154" s="20"/>
      <c r="VC154" s="20"/>
      <c r="VD154" s="20"/>
      <c r="VE154" s="20"/>
      <c r="VF154" s="20"/>
      <c r="VG154" s="20"/>
      <c r="VH154" s="20"/>
      <c r="VI154" s="20"/>
      <c r="VJ154" s="20"/>
      <c r="VK154" s="20"/>
      <c r="VL154" s="20"/>
      <c r="VM154" s="20"/>
      <c r="VN154" s="20"/>
      <c r="VO154" s="20"/>
      <c r="VP154" s="20"/>
      <c r="VQ154" s="20"/>
      <c r="VR154" s="20"/>
      <c r="VS154" s="20"/>
      <c r="VT154" s="20"/>
      <c r="VU154" s="20"/>
      <c r="VV154" s="20"/>
      <c r="VW154" s="20"/>
      <c r="VX154" s="20"/>
      <c r="VY154" s="20"/>
      <c r="VZ154" s="20"/>
      <c r="WA154" s="20"/>
      <c r="WB154" s="20"/>
      <c r="WC154" s="20"/>
      <c r="WD154" s="20"/>
      <c r="WE154" s="20"/>
      <c r="WF154" s="20"/>
      <c r="WG154" s="20"/>
      <c r="WH154" s="20"/>
      <c r="WI154" s="20"/>
      <c r="WJ154" s="20"/>
      <c r="WK154" s="20"/>
      <c r="WL154" s="20"/>
      <c r="WM154" s="20"/>
      <c r="WN154" s="20"/>
      <c r="WO154" s="20"/>
      <c r="WP154" s="20"/>
      <c r="WQ154" s="20"/>
      <c r="WR154" s="20"/>
      <c r="WS154" s="20"/>
      <c r="WT154" s="20"/>
      <c r="WU154" s="20"/>
      <c r="WV154" s="20"/>
      <c r="WW154" s="20"/>
      <c r="WX154" s="20"/>
      <c r="WY154" s="20"/>
      <c r="WZ154" s="20"/>
      <c r="XA154" s="20"/>
      <c r="XB154" s="20"/>
      <c r="XC154" s="20"/>
      <c r="XD154" s="20"/>
      <c r="XE154" s="20"/>
      <c r="XF154" s="20"/>
      <c r="XG154" s="20"/>
      <c r="XH154" s="20"/>
      <c r="XI154" s="20"/>
      <c r="XJ154" s="20"/>
      <c r="XK154" s="20"/>
      <c r="XL154" s="20"/>
      <c r="XM154" s="20"/>
      <c r="XN154" s="20"/>
      <c r="XO154" s="20"/>
      <c r="XP154" s="20"/>
      <c r="XQ154" s="20"/>
      <c r="XR154" s="20"/>
      <c r="XS154" s="20"/>
      <c r="XT154" s="20"/>
      <c r="XU154" s="20"/>
      <c r="XV154" s="20"/>
      <c r="XW154" s="20"/>
      <c r="XX154" s="20"/>
      <c r="XY154" s="20"/>
      <c r="XZ154" s="20"/>
      <c r="YA154" s="20"/>
      <c r="YB154" s="20"/>
      <c r="YC154" s="20"/>
      <c r="YD154" s="20"/>
      <c r="YE154" s="20"/>
      <c r="YF154" s="20"/>
      <c r="YG154" s="20"/>
      <c r="YH154" s="20"/>
      <c r="YI154" s="20"/>
      <c r="YJ154" s="20"/>
      <c r="YK154" s="20"/>
      <c r="YL154" s="20"/>
      <c r="YM154" s="20"/>
      <c r="YN154" s="20"/>
      <c r="YO154" s="20"/>
      <c r="YP154" s="20"/>
      <c r="YQ154" s="20"/>
      <c r="YR154" s="20"/>
      <c r="YS154" s="20"/>
      <c r="YT154" s="20"/>
      <c r="YU154" s="20"/>
      <c r="YV154" s="20"/>
      <c r="YW154" s="20"/>
      <c r="YX154" s="20"/>
      <c r="YY154" s="20"/>
      <c r="YZ154" s="20"/>
      <c r="ZA154" s="20"/>
      <c r="ZB154" s="20"/>
      <c r="ZC154" s="20"/>
      <c r="ZD154" s="20"/>
      <c r="ZE154" s="20"/>
      <c r="ZF154" s="20"/>
      <c r="ZG154" s="20"/>
      <c r="ZH154" s="20"/>
      <c r="ZI154" s="20"/>
      <c r="ZJ154" s="20"/>
      <c r="ZK154" s="20"/>
      <c r="ZL154" s="20"/>
      <c r="ZM154" s="20"/>
      <c r="ZN154" s="20"/>
      <c r="ZO154" s="20"/>
      <c r="ZP154" s="20"/>
      <c r="ZQ154" s="20"/>
      <c r="ZR154" s="20"/>
      <c r="ZS154" s="20"/>
      <c r="ZT154" s="20"/>
      <c r="ZU154" s="20"/>
      <c r="ZV154" s="20"/>
      <c r="ZW154" s="20"/>
      <c r="ZX154" s="20"/>
      <c r="ZY154" s="20"/>
      <c r="ZZ154" s="20"/>
      <c r="AAA154" s="20"/>
      <c r="AAB154" s="20"/>
      <c r="AAC154" s="20"/>
      <c r="AAD154" s="20"/>
      <c r="AAE154" s="20"/>
      <c r="AAF154" s="20"/>
      <c r="AAG154" s="20"/>
      <c r="AAH154" s="20"/>
      <c r="AAI154" s="20"/>
      <c r="AAJ154" s="20"/>
      <c r="AAK154" s="20"/>
      <c r="AAL154" s="20"/>
      <c r="AAM154" s="20"/>
      <c r="AAN154" s="20"/>
      <c r="AAO154" s="20"/>
      <c r="AAP154" s="20"/>
      <c r="AAQ154" s="20"/>
      <c r="AAR154" s="20"/>
      <c r="AAS154" s="20"/>
      <c r="AAT154" s="20"/>
      <c r="AAU154" s="20"/>
      <c r="AAV154" s="20"/>
      <c r="AAW154" s="20"/>
      <c r="AAX154" s="20"/>
      <c r="AAY154" s="20"/>
      <c r="AAZ154" s="20"/>
      <c r="ABA154" s="20"/>
      <c r="ABB154" s="20"/>
      <c r="ABC154" s="20"/>
      <c r="ABD154" s="20"/>
      <c r="ABE154" s="20"/>
      <c r="ABF154" s="20"/>
      <c r="ABG154" s="20"/>
      <c r="ABH154" s="20"/>
      <c r="ABI154" s="20"/>
      <c r="ABJ154" s="20"/>
      <c r="ABK154" s="20"/>
      <c r="ABL154" s="20"/>
      <c r="ABM154" s="20"/>
      <c r="ABN154" s="20"/>
      <c r="ABO154" s="20"/>
      <c r="ABP154" s="20"/>
      <c r="ABQ154" s="20"/>
      <c r="ABR154" s="20"/>
      <c r="ABS154" s="20"/>
      <c r="ABT154" s="20"/>
      <c r="ABU154" s="20"/>
      <c r="ABV154" s="20"/>
      <c r="ABW154" s="20"/>
      <c r="ABX154" s="20"/>
      <c r="ABY154" s="20"/>
      <c r="ABZ154" s="20"/>
      <c r="ACA154" s="20"/>
      <c r="ACB154" s="20"/>
      <c r="ACC154" s="20"/>
      <c r="ACD154" s="20"/>
      <c r="ACE154" s="20"/>
      <c r="ACF154" s="20"/>
      <c r="ACG154" s="20"/>
      <c r="ACH154" s="20"/>
      <c r="ACI154" s="20"/>
      <c r="ACJ154" s="20"/>
      <c r="ACK154" s="20"/>
      <c r="ACL154" s="20"/>
      <c r="ACM154" s="20"/>
      <c r="ACN154" s="20"/>
      <c r="ACO154" s="20"/>
      <c r="ACP154" s="20"/>
      <c r="ACQ154" s="20"/>
      <c r="ACR154" s="20"/>
      <c r="ACS154" s="20"/>
      <c r="ACT154" s="20"/>
      <c r="ACU154" s="20"/>
      <c r="ACV154" s="20"/>
      <c r="ACW154" s="20"/>
      <c r="ACX154" s="20"/>
      <c r="ACY154" s="20"/>
      <c r="ACZ154" s="20"/>
      <c r="ADA154" s="20"/>
      <c r="ADB154" s="20"/>
      <c r="ADC154" s="20"/>
      <c r="ADD154" s="20"/>
      <c r="ADE154" s="20"/>
      <c r="ADF154" s="20"/>
      <c r="ADG154" s="20"/>
      <c r="ADH154" s="20"/>
      <c r="ADI154" s="20"/>
      <c r="ADJ154" s="20"/>
      <c r="ADK154" s="20"/>
      <c r="ADL154" s="20"/>
      <c r="ADM154" s="20"/>
      <c r="ADN154" s="20"/>
      <c r="ADO154" s="20"/>
      <c r="ADP154" s="20"/>
      <c r="ADQ154" s="20"/>
      <c r="ADR154" s="20"/>
      <c r="ADS154" s="20"/>
      <c r="ADT154" s="20"/>
      <c r="ADU154" s="20"/>
      <c r="ADV154" s="20"/>
      <c r="ADW154" s="20"/>
      <c r="ADX154" s="20"/>
      <c r="ADY154" s="20"/>
      <c r="ADZ154" s="20"/>
      <c r="AEA154" s="20"/>
      <c r="AEB154" s="20"/>
      <c r="AEC154" s="20"/>
      <c r="AED154" s="20"/>
      <c r="AEE154" s="20"/>
      <c r="AEF154" s="20"/>
      <c r="AEG154" s="20"/>
      <c r="AEH154" s="20"/>
      <c r="AEI154" s="20"/>
      <c r="AEJ154" s="20"/>
      <c r="AEK154" s="20"/>
      <c r="AEL154" s="20"/>
      <c r="AEM154" s="20"/>
      <c r="AEN154" s="20"/>
      <c r="AEO154" s="20"/>
      <c r="AEP154" s="20"/>
      <c r="AEQ154" s="20"/>
      <c r="AER154" s="20"/>
      <c r="AES154" s="20"/>
      <c r="AET154" s="20"/>
      <c r="AEU154" s="20"/>
      <c r="AEV154" s="20"/>
      <c r="AEW154" s="20"/>
      <c r="AEX154" s="20"/>
      <c r="AEY154" s="20"/>
      <c r="AEZ154" s="20"/>
      <c r="AFA154" s="20"/>
      <c r="AFB154" s="20"/>
      <c r="AFC154" s="20"/>
      <c r="AFD154" s="20"/>
      <c r="AFE154" s="20"/>
      <c r="AFF154" s="20"/>
      <c r="AFG154" s="20"/>
      <c r="AFH154" s="20"/>
      <c r="AFI154" s="20"/>
      <c r="AFJ154" s="20"/>
      <c r="AFK154" s="20"/>
      <c r="AFL154" s="20"/>
      <c r="AFM154" s="20"/>
      <c r="AFN154" s="20"/>
      <c r="AFO154" s="20"/>
      <c r="AFP154" s="20"/>
      <c r="AFQ154" s="20"/>
      <c r="AFR154" s="20"/>
      <c r="AFS154" s="20"/>
      <c r="AFT154" s="20"/>
      <c r="AFU154" s="20"/>
      <c r="AFV154" s="20"/>
      <c r="AFW154" s="20"/>
      <c r="AFX154" s="20"/>
      <c r="AFY154" s="20"/>
      <c r="AFZ154" s="20"/>
      <c r="AGA154" s="20"/>
      <c r="AGB154" s="20"/>
      <c r="AGC154" s="20"/>
      <c r="AGD154" s="20"/>
      <c r="AGE154" s="20"/>
      <c r="AGF154" s="20"/>
      <c r="AGG154" s="20"/>
      <c r="AGH154" s="20"/>
      <c r="AGI154" s="20"/>
      <c r="AGJ154" s="20"/>
      <c r="AGK154" s="20"/>
      <c r="AGL154" s="20"/>
      <c r="AGM154" s="20"/>
      <c r="AGN154" s="20"/>
      <c r="AGO154" s="20"/>
      <c r="AGP154" s="20"/>
      <c r="AGQ154" s="20"/>
      <c r="AGR154" s="20"/>
      <c r="AGS154" s="20"/>
      <c r="AGT154" s="20"/>
      <c r="AGU154" s="20"/>
      <c r="AGV154" s="20"/>
      <c r="AGW154" s="20"/>
      <c r="AGX154" s="20"/>
      <c r="AGY154" s="20"/>
      <c r="AGZ154" s="20"/>
      <c r="AHA154" s="20"/>
      <c r="AHB154" s="20"/>
      <c r="AHC154" s="20"/>
      <c r="AHD154" s="20"/>
      <c r="AHE154" s="20"/>
      <c r="AHF154" s="20"/>
      <c r="AHG154" s="20"/>
      <c r="AHH154" s="20"/>
      <c r="AHI154" s="20"/>
      <c r="AHJ154" s="20"/>
      <c r="AHK154" s="20"/>
      <c r="AHL154" s="20"/>
      <c r="AHM154" s="20"/>
      <c r="AHN154" s="20"/>
      <c r="AHO154" s="20"/>
      <c r="AHP154" s="20"/>
      <c r="AHQ154" s="20"/>
      <c r="AHR154" s="20"/>
      <c r="AHS154" s="20"/>
      <c r="AHT154" s="20"/>
      <c r="AHU154" s="20"/>
      <c r="AHV154" s="20"/>
      <c r="AHW154" s="20"/>
      <c r="AHX154" s="20"/>
      <c r="AHY154" s="20"/>
      <c r="AHZ154" s="20"/>
      <c r="AIA154" s="20"/>
      <c r="AIB154" s="20"/>
      <c r="AIC154" s="20"/>
      <c r="AID154" s="20"/>
      <c r="AIE154" s="20"/>
      <c r="AIF154" s="20"/>
      <c r="AIG154" s="20"/>
      <c r="AIH154" s="20"/>
      <c r="AII154" s="20"/>
      <c r="AIJ154" s="20"/>
      <c r="AIK154" s="20"/>
      <c r="AIL154" s="20"/>
      <c r="AIM154" s="20"/>
      <c r="AIN154" s="20"/>
      <c r="AIO154" s="20"/>
      <c r="AIP154" s="20"/>
      <c r="AIQ154" s="20"/>
      <c r="AIR154" s="20"/>
      <c r="AIS154" s="20"/>
      <c r="AIT154" s="20"/>
      <c r="AIU154" s="20"/>
      <c r="AIV154" s="20"/>
      <c r="AIW154" s="20"/>
      <c r="AIX154" s="20"/>
      <c r="AIY154" s="20"/>
      <c r="AIZ154" s="20"/>
      <c r="AJA154" s="20"/>
      <c r="AJB154" s="20"/>
      <c r="AJC154" s="20"/>
      <c r="AJD154" s="20"/>
      <c r="AJE154" s="20"/>
      <c r="AJF154" s="20"/>
      <c r="AJG154" s="20"/>
      <c r="AJH154" s="20"/>
      <c r="AJI154" s="20"/>
      <c r="AJJ154" s="20"/>
      <c r="AJK154" s="20"/>
      <c r="AJL154" s="20"/>
      <c r="AJM154" s="20"/>
      <c r="AJN154" s="20"/>
      <c r="AJO154" s="20"/>
      <c r="AJP154" s="20"/>
      <c r="AJQ154" s="20"/>
      <c r="AJR154" s="20"/>
      <c r="AJS154" s="20"/>
      <c r="AJT154" s="20"/>
      <c r="AJU154" s="20"/>
      <c r="AJV154" s="20"/>
      <c r="AJW154" s="20"/>
      <c r="AJX154" s="20"/>
      <c r="AJY154" s="20"/>
      <c r="AJZ154" s="20"/>
      <c r="AKA154" s="20"/>
      <c r="AKB154" s="20"/>
      <c r="AKC154" s="20"/>
      <c r="AKD154" s="20"/>
      <c r="AKE154" s="20"/>
      <c r="AKF154" s="20"/>
      <c r="AKG154" s="20"/>
      <c r="AKH154" s="20"/>
      <c r="AKI154" s="20"/>
      <c r="AKJ154" s="20"/>
      <c r="AKK154" s="20"/>
      <c r="AKL154" s="20"/>
      <c r="AKM154" s="20"/>
      <c r="AKN154" s="20"/>
      <c r="AKO154" s="20"/>
      <c r="AKP154" s="20"/>
      <c r="AKQ154" s="20"/>
      <c r="AKR154" s="20"/>
      <c r="AKS154" s="20"/>
      <c r="AKT154" s="20"/>
      <c r="AKU154" s="20"/>
      <c r="AKV154" s="20"/>
      <c r="AKW154" s="20"/>
      <c r="AKX154" s="20"/>
      <c r="AKY154" s="20"/>
      <c r="AKZ154" s="20"/>
      <c r="ALA154" s="20"/>
      <c r="ALB154" s="20"/>
      <c r="ALC154" s="20"/>
      <c r="ALD154" s="20"/>
      <c r="ALE154" s="20"/>
      <c r="ALF154" s="20"/>
      <c r="ALG154" s="20"/>
      <c r="ALH154" s="20"/>
      <c r="ALI154" s="20"/>
      <c r="ALJ154" s="20"/>
      <c r="ALK154" s="20"/>
      <c r="ALL154" s="20"/>
      <c r="ALM154" s="20"/>
      <c r="ALN154" s="20"/>
      <c r="ALO154" s="20"/>
      <c r="ALP154" s="20"/>
      <c r="ALQ154" s="20"/>
      <c r="ALR154" s="20"/>
      <c r="ALS154" s="20"/>
      <c r="ALT154" s="20"/>
      <c r="ALU154" s="20"/>
      <c r="ALV154" s="20"/>
      <c r="ALW154" s="20"/>
      <c r="ALX154" s="20"/>
      <c r="ALY154" s="20"/>
      <c r="ALZ154" s="20"/>
      <c r="AMA154" s="20"/>
      <c r="AMB154" s="20"/>
      <c r="AMC154" s="20"/>
      <c r="AMD154" s="20"/>
      <c r="AME154" s="20"/>
      <c r="AMF154" s="20"/>
      <c r="AMG154" s="20"/>
      <c r="AMH154" s="20"/>
      <c r="AMI154" s="20"/>
      <c r="AMJ154" s="20"/>
      <c r="AMK154" s="20"/>
    </row>
    <row r="155" spans="1:1025" s="21" customFormat="1" ht="19.5" customHeight="1">
      <c r="A155" s="94" t="s">
        <v>10</v>
      </c>
      <c r="B155" s="268" t="s">
        <v>47</v>
      </c>
      <c r="C155" s="268"/>
      <c r="D155" s="268"/>
      <c r="E155" s="268"/>
      <c r="F155" s="152">
        <v>0.13400000000000001</v>
      </c>
      <c r="G155" s="97">
        <f>ROUND(F155*G154,2)</f>
        <v>1069.5</v>
      </c>
      <c r="H155" s="36"/>
      <c r="I155" s="20"/>
      <c r="J155" s="7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  <c r="IW155" s="20"/>
      <c r="IX155" s="20"/>
      <c r="IY155" s="20"/>
      <c r="IZ155" s="20"/>
      <c r="JA155" s="20"/>
      <c r="JB155" s="20"/>
      <c r="JC155" s="20"/>
      <c r="JD155" s="20"/>
      <c r="JE155" s="20"/>
      <c r="JF155" s="20"/>
      <c r="JG155" s="20"/>
      <c r="JH155" s="20"/>
      <c r="JI155" s="20"/>
      <c r="JJ155" s="20"/>
      <c r="JK155" s="20"/>
      <c r="JL155" s="20"/>
      <c r="JM155" s="20"/>
      <c r="JN155" s="20"/>
      <c r="JO155" s="20"/>
      <c r="JP155" s="20"/>
      <c r="JQ155" s="20"/>
      <c r="JR155" s="20"/>
      <c r="JS155" s="20"/>
      <c r="JT155" s="20"/>
      <c r="JU155" s="20"/>
      <c r="JV155" s="20"/>
      <c r="JW155" s="20"/>
      <c r="JX155" s="20"/>
      <c r="JY155" s="20"/>
      <c r="JZ155" s="20"/>
      <c r="KA155" s="20"/>
      <c r="KB155" s="20"/>
      <c r="KC155" s="20"/>
      <c r="KD155" s="20"/>
      <c r="KE155" s="20"/>
      <c r="KF155" s="20"/>
      <c r="KG155" s="20"/>
      <c r="KH155" s="20"/>
      <c r="KI155" s="20"/>
      <c r="KJ155" s="20"/>
      <c r="KK155" s="20"/>
      <c r="KL155" s="20"/>
      <c r="KM155" s="20"/>
      <c r="KN155" s="20"/>
      <c r="KO155" s="20"/>
      <c r="KP155" s="20"/>
      <c r="KQ155" s="20"/>
      <c r="KR155" s="20"/>
      <c r="KS155" s="20"/>
      <c r="KT155" s="20"/>
      <c r="KU155" s="20"/>
      <c r="KV155" s="20"/>
      <c r="KW155" s="20"/>
      <c r="KX155" s="20"/>
      <c r="KY155" s="20"/>
      <c r="KZ155" s="20"/>
      <c r="LA155" s="20"/>
      <c r="LB155" s="20"/>
      <c r="LC155" s="20"/>
      <c r="LD155" s="20"/>
      <c r="LE155" s="20"/>
      <c r="LF155" s="20"/>
      <c r="LG155" s="20"/>
      <c r="LH155" s="20"/>
      <c r="LI155" s="20"/>
      <c r="LJ155" s="20"/>
      <c r="LK155" s="20"/>
      <c r="LL155" s="20"/>
      <c r="LM155" s="20"/>
      <c r="LN155" s="20"/>
      <c r="LO155" s="20"/>
      <c r="LP155" s="20"/>
      <c r="LQ155" s="20"/>
      <c r="LR155" s="20"/>
      <c r="LS155" s="20"/>
      <c r="LT155" s="20"/>
      <c r="LU155" s="20"/>
      <c r="LV155" s="20"/>
      <c r="LW155" s="20"/>
      <c r="LX155" s="20"/>
      <c r="LY155" s="20"/>
      <c r="LZ155" s="20"/>
      <c r="MA155" s="20"/>
      <c r="MB155" s="20"/>
      <c r="MC155" s="20"/>
      <c r="MD155" s="20"/>
      <c r="ME155" s="20"/>
      <c r="MF155" s="20"/>
      <c r="MG155" s="20"/>
      <c r="MH155" s="20"/>
      <c r="MI155" s="20"/>
      <c r="MJ155" s="20"/>
      <c r="MK155" s="20"/>
      <c r="ML155" s="20"/>
      <c r="MM155" s="20"/>
      <c r="MN155" s="20"/>
      <c r="MO155" s="20"/>
      <c r="MP155" s="20"/>
      <c r="MQ155" s="20"/>
      <c r="MR155" s="20"/>
      <c r="MS155" s="20"/>
      <c r="MT155" s="20"/>
      <c r="MU155" s="20"/>
      <c r="MV155" s="20"/>
      <c r="MW155" s="20"/>
      <c r="MX155" s="20"/>
      <c r="MY155" s="20"/>
      <c r="MZ155" s="20"/>
      <c r="NA155" s="20"/>
      <c r="NB155" s="20"/>
      <c r="NC155" s="20"/>
      <c r="ND155" s="20"/>
      <c r="NE155" s="20"/>
      <c r="NF155" s="20"/>
      <c r="NG155" s="20"/>
      <c r="NH155" s="20"/>
      <c r="NI155" s="20"/>
      <c r="NJ155" s="20"/>
      <c r="NK155" s="20"/>
      <c r="NL155" s="20"/>
      <c r="NM155" s="20"/>
      <c r="NN155" s="20"/>
      <c r="NO155" s="20"/>
      <c r="NP155" s="20"/>
      <c r="NQ155" s="20"/>
      <c r="NR155" s="20"/>
      <c r="NS155" s="20"/>
      <c r="NT155" s="20"/>
      <c r="NU155" s="20"/>
      <c r="NV155" s="20"/>
      <c r="NW155" s="20"/>
      <c r="NX155" s="20"/>
      <c r="NY155" s="20"/>
      <c r="NZ155" s="20"/>
      <c r="OA155" s="20"/>
      <c r="OB155" s="20"/>
      <c r="OC155" s="20"/>
      <c r="OD155" s="20"/>
      <c r="OE155" s="20"/>
      <c r="OF155" s="20"/>
      <c r="OG155" s="20"/>
      <c r="OH155" s="20"/>
      <c r="OI155" s="20"/>
      <c r="OJ155" s="20"/>
      <c r="OK155" s="20"/>
      <c r="OL155" s="20"/>
      <c r="OM155" s="20"/>
      <c r="ON155" s="20"/>
      <c r="OO155" s="20"/>
      <c r="OP155" s="20"/>
      <c r="OQ155" s="20"/>
      <c r="OR155" s="20"/>
      <c r="OS155" s="20"/>
      <c r="OT155" s="20"/>
      <c r="OU155" s="20"/>
      <c r="OV155" s="20"/>
      <c r="OW155" s="20"/>
      <c r="OX155" s="20"/>
      <c r="OY155" s="20"/>
      <c r="OZ155" s="20"/>
      <c r="PA155" s="20"/>
      <c r="PB155" s="20"/>
      <c r="PC155" s="20"/>
      <c r="PD155" s="20"/>
      <c r="PE155" s="20"/>
      <c r="PF155" s="20"/>
      <c r="PG155" s="20"/>
      <c r="PH155" s="20"/>
      <c r="PI155" s="20"/>
      <c r="PJ155" s="20"/>
      <c r="PK155" s="20"/>
      <c r="PL155" s="20"/>
      <c r="PM155" s="20"/>
      <c r="PN155" s="20"/>
      <c r="PO155" s="20"/>
      <c r="PP155" s="20"/>
      <c r="PQ155" s="20"/>
      <c r="PR155" s="20"/>
      <c r="PS155" s="20"/>
      <c r="PT155" s="20"/>
      <c r="PU155" s="20"/>
      <c r="PV155" s="20"/>
      <c r="PW155" s="20"/>
      <c r="PX155" s="20"/>
      <c r="PY155" s="20"/>
      <c r="PZ155" s="20"/>
      <c r="QA155" s="20"/>
      <c r="QB155" s="20"/>
      <c r="QC155" s="20"/>
      <c r="QD155" s="20"/>
      <c r="QE155" s="20"/>
      <c r="QF155" s="20"/>
      <c r="QG155" s="20"/>
      <c r="QH155" s="20"/>
      <c r="QI155" s="20"/>
      <c r="QJ155" s="20"/>
      <c r="QK155" s="20"/>
      <c r="QL155" s="20"/>
      <c r="QM155" s="20"/>
      <c r="QN155" s="20"/>
      <c r="QO155" s="20"/>
      <c r="QP155" s="20"/>
      <c r="QQ155" s="20"/>
      <c r="QR155" s="20"/>
      <c r="QS155" s="20"/>
      <c r="QT155" s="20"/>
      <c r="QU155" s="20"/>
      <c r="QV155" s="20"/>
      <c r="QW155" s="20"/>
      <c r="QX155" s="20"/>
      <c r="QY155" s="20"/>
      <c r="QZ155" s="20"/>
      <c r="RA155" s="20"/>
      <c r="RB155" s="20"/>
      <c r="RC155" s="20"/>
      <c r="RD155" s="20"/>
      <c r="RE155" s="20"/>
      <c r="RF155" s="20"/>
      <c r="RG155" s="20"/>
      <c r="RH155" s="20"/>
      <c r="RI155" s="20"/>
      <c r="RJ155" s="20"/>
      <c r="RK155" s="20"/>
      <c r="RL155" s="20"/>
      <c r="RM155" s="20"/>
      <c r="RN155" s="20"/>
      <c r="RO155" s="20"/>
      <c r="RP155" s="20"/>
      <c r="RQ155" s="20"/>
      <c r="RR155" s="20"/>
      <c r="RS155" s="20"/>
      <c r="RT155" s="20"/>
      <c r="RU155" s="20"/>
      <c r="RV155" s="20"/>
      <c r="RW155" s="20"/>
      <c r="RX155" s="20"/>
      <c r="RY155" s="20"/>
      <c r="RZ155" s="20"/>
      <c r="SA155" s="20"/>
      <c r="SB155" s="20"/>
      <c r="SC155" s="20"/>
      <c r="SD155" s="20"/>
      <c r="SE155" s="20"/>
      <c r="SF155" s="20"/>
      <c r="SG155" s="20"/>
      <c r="SH155" s="20"/>
      <c r="SI155" s="20"/>
      <c r="SJ155" s="20"/>
      <c r="SK155" s="20"/>
      <c r="SL155" s="20"/>
      <c r="SM155" s="20"/>
      <c r="SN155" s="20"/>
      <c r="SO155" s="20"/>
      <c r="SP155" s="20"/>
      <c r="SQ155" s="20"/>
      <c r="SR155" s="20"/>
      <c r="SS155" s="20"/>
      <c r="ST155" s="20"/>
      <c r="SU155" s="20"/>
      <c r="SV155" s="20"/>
      <c r="SW155" s="20"/>
      <c r="SX155" s="20"/>
      <c r="SY155" s="20"/>
      <c r="SZ155" s="20"/>
      <c r="TA155" s="20"/>
      <c r="TB155" s="20"/>
      <c r="TC155" s="20"/>
      <c r="TD155" s="20"/>
      <c r="TE155" s="20"/>
      <c r="TF155" s="20"/>
      <c r="TG155" s="20"/>
      <c r="TH155" s="20"/>
      <c r="TI155" s="20"/>
      <c r="TJ155" s="20"/>
      <c r="TK155" s="20"/>
      <c r="TL155" s="20"/>
      <c r="TM155" s="20"/>
      <c r="TN155" s="20"/>
      <c r="TO155" s="20"/>
      <c r="TP155" s="20"/>
      <c r="TQ155" s="20"/>
      <c r="TR155" s="20"/>
      <c r="TS155" s="20"/>
      <c r="TT155" s="20"/>
      <c r="TU155" s="20"/>
      <c r="TV155" s="20"/>
      <c r="TW155" s="20"/>
      <c r="TX155" s="20"/>
      <c r="TY155" s="20"/>
      <c r="TZ155" s="20"/>
      <c r="UA155" s="20"/>
      <c r="UB155" s="20"/>
      <c r="UC155" s="20"/>
      <c r="UD155" s="20"/>
      <c r="UE155" s="20"/>
      <c r="UF155" s="20"/>
      <c r="UG155" s="20"/>
      <c r="UH155" s="20"/>
      <c r="UI155" s="20"/>
      <c r="UJ155" s="20"/>
      <c r="UK155" s="20"/>
      <c r="UL155" s="20"/>
      <c r="UM155" s="20"/>
      <c r="UN155" s="20"/>
      <c r="UO155" s="20"/>
      <c r="UP155" s="20"/>
      <c r="UQ155" s="20"/>
      <c r="UR155" s="20"/>
      <c r="US155" s="20"/>
      <c r="UT155" s="20"/>
      <c r="UU155" s="20"/>
      <c r="UV155" s="20"/>
      <c r="UW155" s="20"/>
      <c r="UX155" s="20"/>
      <c r="UY155" s="20"/>
      <c r="UZ155" s="20"/>
      <c r="VA155" s="20"/>
      <c r="VB155" s="20"/>
      <c r="VC155" s="20"/>
      <c r="VD155" s="20"/>
      <c r="VE155" s="20"/>
      <c r="VF155" s="20"/>
      <c r="VG155" s="20"/>
      <c r="VH155" s="20"/>
      <c r="VI155" s="20"/>
      <c r="VJ155" s="20"/>
      <c r="VK155" s="20"/>
      <c r="VL155" s="20"/>
      <c r="VM155" s="20"/>
      <c r="VN155" s="20"/>
      <c r="VO155" s="20"/>
      <c r="VP155" s="20"/>
      <c r="VQ155" s="20"/>
      <c r="VR155" s="20"/>
      <c r="VS155" s="20"/>
      <c r="VT155" s="20"/>
      <c r="VU155" s="20"/>
      <c r="VV155" s="20"/>
      <c r="VW155" s="20"/>
      <c r="VX155" s="20"/>
      <c r="VY155" s="20"/>
      <c r="VZ155" s="20"/>
      <c r="WA155" s="20"/>
      <c r="WB155" s="20"/>
      <c r="WC155" s="20"/>
      <c r="WD155" s="20"/>
      <c r="WE155" s="20"/>
      <c r="WF155" s="20"/>
      <c r="WG155" s="20"/>
      <c r="WH155" s="20"/>
      <c r="WI155" s="20"/>
      <c r="WJ155" s="20"/>
      <c r="WK155" s="20"/>
      <c r="WL155" s="20"/>
      <c r="WM155" s="20"/>
      <c r="WN155" s="20"/>
      <c r="WO155" s="20"/>
      <c r="WP155" s="20"/>
      <c r="WQ155" s="20"/>
      <c r="WR155" s="20"/>
      <c r="WS155" s="20"/>
      <c r="WT155" s="20"/>
      <c r="WU155" s="20"/>
      <c r="WV155" s="20"/>
      <c r="WW155" s="20"/>
      <c r="WX155" s="20"/>
      <c r="WY155" s="20"/>
      <c r="WZ155" s="20"/>
      <c r="XA155" s="20"/>
      <c r="XB155" s="20"/>
      <c r="XC155" s="20"/>
      <c r="XD155" s="20"/>
      <c r="XE155" s="20"/>
      <c r="XF155" s="20"/>
      <c r="XG155" s="20"/>
      <c r="XH155" s="20"/>
      <c r="XI155" s="20"/>
      <c r="XJ155" s="20"/>
      <c r="XK155" s="20"/>
      <c r="XL155" s="20"/>
      <c r="XM155" s="20"/>
      <c r="XN155" s="20"/>
      <c r="XO155" s="20"/>
      <c r="XP155" s="20"/>
      <c r="XQ155" s="20"/>
      <c r="XR155" s="20"/>
      <c r="XS155" s="20"/>
      <c r="XT155" s="20"/>
      <c r="XU155" s="20"/>
      <c r="XV155" s="20"/>
      <c r="XW155" s="20"/>
      <c r="XX155" s="20"/>
      <c r="XY155" s="20"/>
      <c r="XZ155" s="20"/>
      <c r="YA155" s="20"/>
      <c r="YB155" s="20"/>
      <c r="YC155" s="20"/>
      <c r="YD155" s="20"/>
      <c r="YE155" s="20"/>
      <c r="YF155" s="20"/>
      <c r="YG155" s="20"/>
      <c r="YH155" s="20"/>
      <c r="YI155" s="20"/>
      <c r="YJ155" s="20"/>
      <c r="YK155" s="20"/>
      <c r="YL155" s="20"/>
      <c r="YM155" s="20"/>
      <c r="YN155" s="20"/>
      <c r="YO155" s="20"/>
      <c r="YP155" s="20"/>
      <c r="YQ155" s="20"/>
      <c r="YR155" s="20"/>
      <c r="YS155" s="20"/>
      <c r="YT155" s="20"/>
      <c r="YU155" s="20"/>
      <c r="YV155" s="20"/>
      <c r="YW155" s="20"/>
      <c r="YX155" s="20"/>
      <c r="YY155" s="20"/>
      <c r="YZ155" s="20"/>
      <c r="ZA155" s="20"/>
      <c r="ZB155" s="20"/>
      <c r="ZC155" s="20"/>
      <c r="ZD155" s="20"/>
      <c r="ZE155" s="20"/>
      <c r="ZF155" s="20"/>
      <c r="ZG155" s="20"/>
      <c r="ZH155" s="20"/>
      <c r="ZI155" s="20"/>
      <c r="ZJ155" s="20"/>
      <c r="ZK155" s="20"/>
      <c r="ZL155" s="20"/>
      <c r="ZM155" s="20"/>
      <c r="ZN155" s="20"/>
      <c r="ZO155" s="20"/>
      <c r="ZP155" s="20"/>
      <c r="ZQ155" s="20"/>
      <c r="ZR155" s="20"/>
      <c r="ZS155" s="20"/>
      <c r="ZT155" s="20"/>
      <c r="ZU155" s="20"/>
      <c r="ZV155" s="20"/>
      <c r="ZW155" s="20"/>
      <c r="ZX155" s="20"/>
      <c r="ZY155" s="20"/>
      <c r="ZZ155" s="20"/>
      <c r="AAA155" s="20"/>
      <c r="AAB155" s="20"/>
      <c r="AAC155" s="20"/>
      <c r="AAD155" s="20"/>
      <c r="AAE155" s="20"/>
      <c r="AAF155" s="20"/>
      <c r="AAG155" s="20"/>
      <c r="AAH155" s="20"/>
      <c r="AAI155" s="20"/>
      <c r="AAJ155" s="20"/>
      <c r="AAK155" s="20"/>
      <c r="AAL155" s="20"/>
      <c r="AAM155" s="20"/>
      <c r="AAN155" s="20"/>
      <c r="AAO155" s="20"/>
      <c r="AAP155" s="20"/>
      <c r="AAQ155" s="20"/>
      <c r="AAR155" s="20"/>
      <c r="AAS155" s="20"/>
      <c r="AAT155" s="20"/>
      <c r="AAU155" s="20"/>
      <c r="AAV155" s="20"/>
      <c r="AAW155" s="20"/>
      <c r="AAX155" s="20"/>
      <c r="AAY155" s="20"/>
      <c r="AAZ155" s="20"/>
      <c r="ABA155" s="20"/>
      <c r="ABB155" s="20"/>
      <c r="ABC155" s="20"/>
      <c r="ABD155" s="20"/>
      <c r="ABE155" s="20"/>
      <c r="ABF155" s="20"/>
      <c r="ABG155" s="20"/>
      <c r="ABH155" s="20"/>
      <c r="ABI155" s="20"/>
      <c r="ABJ155" s="20"/>
      <c r="ABK155" s="20"/>
      <c r="ABL155" s="20"/>
      <c r="ABM155" s="20"/>
      <c r="ABN155" s="20"/>
      <c r="ABO155" s="20"/>
      <c r="ABP155" s="20"/>
      <c r="ABQ155" s="20"/>
      <c r="ABR155" s="20"/>
      <c r="ABS155" s="20"/>
      <c r="ABT155" s="20"/>
      <c r="ABU155" s="20"/>
      <c r="ABV155" s="20"/>
      <c r="ABW155" s="20"/>
      <c r="ABX155" s="20"/>
      <c r="ABY155" s="20"/>
      <c r="ABZ155" s="20"/>
      <c r="ACA155" s="20"/>
      <c r="ACB155" s="20"/>
      <c r="ACC155" s="20"/>
      <c r="ACD155" s="20"/>
      <c r="ACE155" s="20"/>
      <c r="ACF155" s="20"/>
      <c r="ACG155" s="20"/>
      <c r="ACH155" s="20"/>
      <c r="ACI155" s="20"/>
      <c r="ACJ155" s="20"/>
      <c r="ACK155" s="20"/>
      <c r="ACL155" s="20"/>
      <c r="ACM155" s="20"/>
      <c r="ACN155" s="20"/>
      <c r="ACO155" s="20"/>
      <c r="ACP155" s="20"/>
      <c r="ACQ155" s="20"/>
      <c r="ACR155" s="20"/>
      <c r="ACS155" s="20"/>
      <c r="ACT155" s="20"/>
      <c r="ACU155" s="20"/>
      <c r="ACV155" s="20"/>
      <c r="ACW155" s="20"/>
      <c r="ACX155" s="20"/>
      <c r="ACY155" s="20"/>
      <c r="ACZ155" s="20"/>
      <c r="ADA155" s="20"/>
      <c r="ADB155" s="20"/>
      <c r="ADC155" s="20"/>
      <c r="ADD155" s="20"/>
      <c r="ADE155" s="20"/>
      <c r="ADF155" s="20"/>
      <c r="ADG155" s="20"/>
      <c r="ADH155" s="20"/>
      <c r="ADI155" s="20"/>
      <c r="ADJ155" s="20"/>
      <c r="ADK155" s="20"/>
      <c r="ADL155" s="20"/>
      <c r="ADM155" s="20"/>
      <c r="ADN155" s="20"/>
      <c r="ADO155" s="20"/>
      <c r="ADP155" s="20"/>
      <c r="ADQ155" s="20"/>
      <c r="ADR155" s="20"/>
      <c r="ADS155" s="20"/>
      <c r="ADT155" s="20"/>
      <c r="ADU155" s="20"/>
      <c r="ADV155" s="20"/>
      <c r="ADW155" s="20"/>
      <c r="ADX155" s="20"/>
      <c r="ADY155" s="20"/>
      <c r="ADZ155" s="20"/>
      <c r="AEA155" s="20"/>
      <c r="AEB155" s="20"/>
      <c r="AEC155" s="20"/>
      <c r="AED155" s="20"/>
      <c r="AEE155" s="20"/>
      <c r="AEF155" s="20"/>
      <c r="AEG155" s="20"/>
      <c r="AEH155" s="20"/>
      <c r="AEI155" s="20"/>
      <c r="AEJ155" s="20"/>
      <c r="AEK155" s="20"/>
      <c r="AEL155" s="20"/>
      <c r="AEM155" s="20"/>
      <c r="AEN155" s="20"/>
      <c r="AEO155" s="20"/>
      <c r="AEP155" s="20"/>
      <c r="AEQ155" s="20"/>
      <c r="AER155" s="20"/>
      <c r="AES155" s="20"/>
      <c r="AET155" s="20"/>
      <c r="AEU155" s="20"/>
      <c r="AEV155" s="20"/>
      <c r="AEW155" s="20"/>
      <c r="AEX155" s="20"/>
      <c r="AEY155" s="20"/>
      <c r="AEZ155" s="20"/>
      <c r="AFA155" s="20"/>
      <c r="AFB155" s="20"/>
      <c r="AFC155" s="20"/>
      <c r="AFD155" s="20"/>
      <c r="AFE155" s="20"/>
      <c r="AFF155" s="20"/>
      <c r="AFG155" s="20"/>
      <c r="AFH155" s="20"/>
      <c r="AFI155" s="20"/>
      <c r="AFJ155" s="20"/>
      <c r="AFK155" s="20"/>
      <c r="AFL155" s="20"/>
      <c r="AFM155" s="20"/>
      <c r="AFN155" s="20"/>
      <c r="AFO155" s="20"/>
      <c r="AFP155" s="20"/>
      <c r="AFQ155" s="20"/>
      <c r="AFR155" s="20"/>
      <c r="AFS155" s="20"/>
      <c r="AFT155" s="20"/>
      <c r="AFU155" s="20"/>
      <c r="AFV155" s="20"/>
      <c r="AFW155" s="20"/>
      <c r="AFX155" s="20"/>
      <c r="AFY155" s="20"/>
      <c r="AFZ155" s="20"/>
      <c r="AGA155" s="20"/>
      <c r="AGB155" s="20"/>
      <c r="AGC155" s="20"/>
      <c r="AGD155" s="20"/>
      <c r="AGE155" s="20"/>
      <c r="AGF155" s="20"/>
      <c r="AGG155" s="20"/>
      <c r="AGH155" s="20"/>
      <c r="AGI155" s="20"/>
      <c r="AGJ155" s="20"/>
      <c r="AGK155" s="20"/>
      <c r="AGL155" s="20"/>
      <c r="AGM155" s="20"/>
      <c r="AGN155" s="20"/>
      <c r="AGO155" s="20"/>
      <c r="AGP155" s="20"/>
      <c r="AGQ155" s="20"/>
      <c r="AGR155" s="20"/>
      <c r="AGS155" s="20"/>
      <c r="AGT155" s="20"/>
      <c r="AGU155" s="20"/>
      <c r="AGV155" s="20"/>
      <c r="AGW155" s="20"/>
      <c r="AGX155" s="20"/>
      <c r="AGY155" s="20"/>
      <c r="AGZ155" s="20"/>
      <c r="AHA155" s="20"/>
      <c r="AHB155" s="20"/>
      <c r="AHC155" s="20"/>
      <c r="AHD155" s="20"/>
      <c r="AHE155" s="20"/>
      <c r="AHF155" s="20"/>
      <c r="AHG155" s="20"/>
      <c r="AHH155" s="20"/>
      <c r="AHI155" s="20"/>
      <c r="AHJ155" s="20"/>
      <c r="AHK155" s="20"/>
      <c r="AHL155" s="20"/>
      <c r="AHM155" s="20"/>
      <c r="AHN155" s="20"/>
      <c r="AHO155" s="20"/>
      <c r="AHP155" s="20"/>
      <c r="AHQ155" s="20"/>
      <c r="AHR155" s="20"/>
      <c r="AHS155" s="20"/>
      <c r="AHT155" s="20"/>
      <c r="AHU155" s="20"/>
      <c r="AHV155" s="20"/>
      <c r="AHW155" s="20"/>
      <c r="AHX155" s="20"/>
      <c r="AHY155" s="20"/>
      <c r="AHZ155" s="20"/>
      <c r="AIA155" s="20"/>
      <c r="AIB155" s="20"/>
      <c r="AIC155" s="20"/>
      <c r="AID155" s="20"/>
      <c r="AIE155" s="20"/>
      <c r="AIF155" s="20"/>
      <c r="AIG155" s="20"/>
      <c r="AIH155" s="20"/>
      <c r="AII155" s="20"/>
      <c r="AIJ155" s="20"/>
      <c r="AIK155" s="20"/>
      <c r="AIL155" s="20"/>
      <c r="AIM155" s="20"/>
      <c r="AIN155" s="20"/>
      <c r="AIO155" s="20"/>
      <c r="AIP155" s="20"/>
      <c r="AIQ155" s="20"/>
      <c r="AIR155" s="20"/>
      <c r="AIS155" s="20"/>
      <c r="AIT155" s="20"/>
      <c r="AIU155" s="20"/>
      <c r="AIV155" s="20"/>
      <c r="AIW155" s="20"/>
      <c r="AIX155" s="20"/>
      <c r="AIY155" s="20"/>
      <c r="AIZ155" s="20"/>
      <c r="AJA155" s="20"/>
      <c r="AJB155" s="20"/>
      <c r="AJC155" s="20"/>
      <c r="AJD155" s="20"/>
      <c r="AJE155" s="20"/>
      <c r="AJF155" s="20"/>
      <c r="AJG155" s="20"/>
      <c r="AJH155" s="20"/>
      <c r="AJI155" s="20"/>
      <c r="AJJ155" s="20"/>
      <c r="AJK155" s="20"/>
      <c r="AJL155" s="20"/>
      <c r="AJM155" s="20"/>
      <c r="AJN155" s="20"/>
      <c r="AJO155" s="20"/>
      <c r="AJP155" s="20"/>
      <c r="AJQ155" s="20"/>
      <c r="AJR155" s="20"/>
      <c r="AJS155" s="20"/>
      <c r="AJT155" s="20"/>
      <c r="AJU155" s="20"/>
      <c r="AJV155" s="20"/>
      <c r="AJW155" s="20"/>
      <c r="AJX155" s="20"/>
      <c r="AJY155" s="20"/>
      <c r="AJZ155" s="20"/>
      <c r="AKA155" s="20"/>
      <c r="AKB155" s="20"/>
      <c r="AKC155" s="20"/>
      <c r="AKD155" s="20"/>
      <c r="AKE155" s="20"/>
      <c r="AKF155" s="20"/>
      <c r="AKG155" s="20"/>
      <c r="AKH155" s="20"/>
      <c r="AKI155" s="20"/>
      <c r="AKJ155" s="20"/>
      <c r="AKK155" s="20"/>
      <c r="AKL155" s="20"/>
      <c r="AKM155" s="20"/>
      <c r="AKN155" s="20"/>
      <c r="AKO155" s="20"/>
      <c r="AKP155" s="20"/>
      <c r="AKQ155" s="20"/>
      <c r="AKR155" s="20"/>
      <c r="AKS155" s="20"/>
      <c r="AKT155" s="20"/>
      <c r="AKU155" s="20"/>
      <c r="AKV155" s="20"/>
      <c r="AKW155" s="20"/>
      <c r="AKX155" s="20"/>
      <c r="AKY155" s="20"/>
      <c r="AKZ155" s="20"/>
      <c r="ALA155" s="20"/>
      <c r="ALB155" s="20"/>
      <c r="ALC155" s="20"/>
      <c r="ALD155" s="20"/>
      <c r="ALE155" s="20"/>
      <c r="ALF155" s="20"/>
      <c r="ALG155" s="20"/>
      <c r="ALH155" s="20"/>
      <c r="ALI155" s="20"/>
      <c r="ALJ155" s="20"/>
      <c r="ALK155" s="20"/>
      <c r="ALL155" s="20"/>
      <c r="ALM155" s="20"/>
      <c r="ALN155" s="20"/>
      <c r="ALO155" s="20"/>
      <c r="ALP155" s="20"/>
      <c r="ALQ155" s="20"/>
      <c r="ALR155" s="20"/>
      <c r="ALS155" s="20"/>
      <c r="ALT155" s="20"/>
      <c r="ALU155" s="20"/>
      <c r="ALV155" s="20"/>
      <c r="ALW155" s="20"/>
      <c r="ALX155" s="20"/>
      <c r="ALY155" s="20"/>
      <c r="ALZ155" s="20"/>
      <c r="AMA155" s="20"/>
      <c r="AMB155" s="20"/>
      <c r="AMC155" s="20"/>
      <c r="AMD155" s="20"/>
      <c r="AME155" s="20"/>
      <c r="AMF155" s="20"/>
      <c r="AMG155" s="20"/>
      <c r="AMH155" s="20"/>
      <c r="AMI155" s="20"/>
      <c r="AMJ155" s="20"/>
      <c r="AMK155" s="20"/>
    </row>
    <row r="156" spans="1:1025" s="21" customFormat="1" ht="36.75" customHeight="1">
      <c r="A156" s="258" t="s">
        <v>187</v>
      </c>
      <c r="B156" s="258"/>
      <c r="C156" s="258"/>
      <c r="D156" s="258"/>
      <c r="E156" s="258"/>
      <c r="F156" s="258"/>
      <c r="G156" s="96">
        <f>SUM(G48+G104+G115+G140+G148+G153+G155)</f>
        <v>9050.8323333333319</v>
      </c>
      <c r="H156" s="36"/>
      <c r="I156" s="20"/>
      <c r="J156" s="7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20"/>
      <c r="MJ156" s="20"/>
      <c r="MK156" s="20"/>
      <c r="ML156" s="20"/>
      <c r="MM156" s="20"/>
      <c r="MN156" s="20"/>
      <c r="MO156" s="20"/>
      <c r="MP156" s="20"/>
      <c r="MQ156" s="20"/>
      <c r="MR156" s="20"/>
      <c r="MS156" s="20"/>
      <c r="MT156" s="20"/>
      <c r="MU156" s="20"/>
      <c r="MV156" s="20"/>
      <c r="MW156" s="20"/>
      <c r="MX156" s="20"/>
      <c r="MY156" s="20"/>
      <c r="MZ156" s="20"/>
      <c r="NA156" s="20"/>
      <c r="NB156" s="20"/>
      <c r="NC156" s="20"/>
      <c r="ND156" s="20"/>
      <c r="NE156" s="20"/>
      <c r="NF156" s="20"/>
      <c r="NG156" s="20"/>
      <c r="NH156" s="20"/>
      <c r="NI156" s="20"/>
      <c r="NJ156" s="20"/>
      <c r="NK156" s="20"/>
      <c r="NL156" s="20"/>
      <c r="NM156" s="20"/>
      <c r="NN156" s="20"/>
      <c r="NO156" s="20"/>
      <c r="NP156" s="20"/>
      <c r="NQ156" s="20"/>
      <c r="NR156" s="20"/>
      <c r="NS156" s="20"/>
      <c r="NT156" s="20"/>
      <c r="NU156" s="20"/>
      <c r="NV156" s="20"/>
      <c r="NW156" s="20"/>
      <c r="NX156" s="20"/>
      <c r="NY156" s="20"/>
      <c r="NZ156" s="20"/>
      <c r="OA156" s="20"/>
      <c r="OB156" s="20"/>
      <c r="OC156" s="20"/>
      <c r="OD156" s="20"/>
      <c r="OE156" s="20"/>
      <c r="OF156" s="20"/>
      <c r="OG156" s="20"/>
      <c r="OH156" s="20"/>
      <c r="OI156" s="20"/>
      <c r="OJ156" s="20"/>
      <c r="OK156" s="20"/>
      <c r="OL156" s="20"/>
      <c r="OM156" s="20"/>
      <c r="ON156" s="20"/>
      <c r="OO156" s="20"/>
      <c r="OP156" s="20"/>
      <c r="OQ156" s="20"/>
      <c r="OR156" s="20"/>
      <c r="OS156" s="20"/>
      <c r="OT156" s="20"/>
      <c r="OU156" s="20"/>
      <c r="OV156" s="20"/>
      <c r="OW156" s="20"/>
      <c r="OX156" s="20"/>
      <c r="OY156" s="20"/>
      <c r="OZ156" s="20"/>
      <c r="PA156" s="20"/>
      <c r="PB156" s="20"/>
      <c r="PC156" s="20"/>
      <c r="PD156" s="20"/>
      <c r="PE156" s="20"/>
      <c r="PF156" s="20"/>
      <c r="PG156" s="20"/>
      <c r="PH156" s="20"/>
      <c r="PI156" s="20"/>
      <c r="PJ156" s="20"/>
      <c r="PK156" s="20"/>
      <c r="PL156" s="20"/>
      <c r="PM156" s="20"/>
      <c r="PN156" s="20"/>
      <c r="PO156" s="20"/>
      <c r="PP156" s="20"/>
      <c r="PQ156" s="20"/>
      <c r="PR156" s="20"/>
      <c r="PS156" s="20"/>
      <c r="PT156" s="20"/>
      <c r="PU156" s="20"/>
      <c r="PV156" s="20"/>
      <c r="PW156" s="20"/>
      <c r="PX156" s="20"/>
      <c r="PY156" s="20"/>
      <c r="PZ156" s="20"/>
      <c r="QA156" s="20"/>
      <c r="QB156" s="20"/>
      <c r="QC156" s="20"/>
      <c r="QD156" s="20"/>
      <c r="QE156" s="20"/>
      <c r="QF156" s="20"/>
      <c r="QG156" s="20"/>
      <c r="QH156" s="20"/>
      <c r="QI156" s="20"/>
      <c r="QJ156" s="20"/>
      <c r="QK156" s="20"/>
      <c r="QL156" s="20"/>
      <c r="QM156" s="20"/>
      <c r="QN156" s="20"/>
      <c r="QO156" s="20"/>
      <c r="QP156" s="20"/>
      <c r="QQ156" s="20"/>
      <c r="QR156" s="20"/>
      <c r="QS156" s="20"/>
      <c r="QT156" s="20"/>
      <c r="QU156" s="20"/>
      <c r="QV156" s="20"/>
      <c r="QW156" s="20"/>
      <c r="QX156" s="20"/>
      <c r="QY156" s="20"/>
      <c r="QZ156" s="20"/>
      <c r="RA156" s="20"/>
      <c r="RB156" s="20"/>
      <c r="RC156" s="20"/>
      <c r="RD156" s="20"/>
      <c r="RE156" s="20"/>
      <c r="RF156" s="20"/>
      <c r="RG156" s="20"/>
      <c r="RH156" s="20"/>
      <c r="RI156" s="20"/>
      <c r="RJ156" s="20"/>
      <c r="RK156" s="20"/>
      <c r="RL156" s="20"/>
      <c r="RM156" s="20"/>
      <c r="RN156" s="20"/>
      <c r="RO156" s="20"/>
      <c r="RP156" s="20"/>
      <c r="RQ156" s="20"/>
      <c r="RR156" s="20"/>
      <c r="RS156" s="20"/>
      <c r="RT156" s="20"/>
      <c r="RU156" s="20"/>
      <c r="RV156" s="20"/>
      <c r="RW156" s="20"/>
      <c r="RX156" s="20"/>
      <c r="RY156" s="20"/>
      <c r="RZ156" s="20"/>
      <c r="SA156" s="20"/>
      <c r="SB156" s="20"/>
      <c r="SC156" s="20"/>
      <c r="SD156" s="20"/>
      <c r="SE156" s="20"/>
      <c r="SF156" s="20"/>
      <c r="SG156" s="20"/>
      <c r="SH156" s="20"/>
      <c r="SI156" s="20"/>
      <c r="SJ156" s="20"/>
      <c r="SK156" s="20"/>
      <c r="SL156" s="20"/>
      <c r="SM156" s="20"/>
      <c r="SN156" s="20"/>
      <c r="SO156" s="20"/>
      <c r="SP156" s="20"/>
      <c r="SQ156" s="20"/>
      <c r="SR156" s="20"/>
      <c r="SS156" s="20"/>
      <c r="ST156" s="20"/>
      <c r="SU156" s="20"/>
      <c r="SV156" s="20"/>
      <c r="SW156" s="20"/>
      <c r="SX156" s="20"/>
      <c r="SY156" s="20"/>
      <c r="SZ156" s="20"/>
      <c r="TA156" s="20"/>
      <c r="TB156" s="20"/>
      <c r="TC156" s="20"/>
      <c r="TD156" s="20"/>
      <c r="TE156" s="20"/>
      <c r="TF156" s="20"/>
      <c r="TG156" s="20"/>
      <c r="TH156" s="20"/>
      <c r="TI156" s="20"/>
      <c r="TJ156" s="20"/>
      <c r="TK156" s="20"/>
      <c r="TL156" s="20"/>
      <c r="TM156" s="20"/>
      <c r="TN156" s="20"/>
      <c r="TO156" s="20"/>
      <c r="TP156" s="20"/>
      <c r="TQ156" s="20"/>
      <c r="TR156" s="20"/>
      <c r="TS156" s="20"/>
      <c r="TT156" s="20"/>
      <c r="TU156" s="20"/>
      <c r="TV156" s="20"/>
      <c r="TW156" s="20"/>
      <c r="TX156" s="20"/>
      <c r="TY156" s="20"/>
      <c r="TZ156" s="20"/>
      <c r="UA156" s="20"/>
      <c r="UB156" s="20"/>
      <c r="UC156" s="20"/>
      <c r="UD156" s="20"/>
      <c r="UE156" s="20"/>
      <c r="UF156" s="20"/>
      <c r="UG156" s="20"/>
      <c r="UH156" s="20"/>
      <c r="UI156" s="20"/>
      <c r="UJ156" s="20"/>
      <c r="UK156" s="20"/>
      <c r="UL156" s="20"/>
      <c r="UM156" s="20"/>
      <c r="UN156" s="20"/>
      <c r="UO156" s="20"/>
      <c r="UP156" s="20"/>
      <c r="UQ156" s="20"/>
      <c r="UR156" s="20"/>
      <c r="US156" s="20"/>
      <c r="UT156" s="20"/>
      <c r="UU156" s="20"/>
      <c r="UV156" s="20"/>
      <c r="UW156" s="20"/>
      <c r="UX156" s="20"/>
      <c r="UY156" s="20"/>
      <c r="UZ156" s="20"/>
      <c r="VA156" s="20"/>
      <c r="VB156" s="20"/>
      <c r="VC156" s="20"/>
      <c r="VD156" s="20"/>
      <c r="VE156" s="20"/>
      <c r="VF156" s="20"/>
      <c r="VG156" s="20"/>
      <c r="VH156" s="20"/>
      <c r="VI156" s="20"/>
      <c r="VJ156" s="20"/>
      <c r="VK156" s="20"/>
      <c r="VL156" s="20"/>
      <c r="VM156" s="20"/>
      <c r="VN156" s="20"/>
      <c r="VO156" s="20"/>
      <c r="VP156" s="20"/>
      <c r="VQ156" s="20"/>
      <c r="VR156" s="20"/>
      <c r="VS156" s="20"/>
      <c r="VT156" s="20"/>
      <c r="VU156" s="20"/>
      <c r="VV156" s="20"/>
      <c r="VW156" s="20"/>
      <c r="VX156" s="20"/>
      <c r="VY156" s="20"/>
      <c r="VZ156" s="20"/>
      <c r="WA156" s="20"/>
      <c r="WB156" s="20"/>
      <c r="WC156" s="20"/>
      <c r="WD156" s="20"/>
      <c r="WE156" s="20"/>
      <c r="WF156" s="20"/>
      <c r="WG156" s="20"/>
      <c r="WH156" s="20"/>
      <c r="WI156" s="20"/>
      <c r="WJ156" s="20"/>
      <c r="WK156" s="20"/>
      <c r="WL156" s="20"/>
      <c r="WM156" s="20"/>
      <c r="WN156" s="20"/>
      <c r="WO156" s="20"/>
      <c r="WP156" s="20"/>
      <c r="WQ156" s="20"/>
      <c r="WR156" s="20"/>
      <c r="WS156" s="20"/>
      <c r="WT156" s="20"/>
      <c r="WU156" s="20"/>
      <c r="WV156" s="20"/>
      <c r="WW156" s="20"/>
      <c r="WX156" s="20"/>
      <c r="WY156" s="20"/>
      <c r="WZ156" s="20"/>
      <c r="XA156" s="20"/>
      <c r="XB156" s="20"/>
      <c r="XC156" s="20"/>
      <c r="XD156" s="20"/>
      <c r="XE156" s="20"/>
      <c r="XF156" s="20"/>
      <c r="XG156" s="20"/>
      <c r="XH156" s="20"/>
      <c r="XI156" s="20"/>
      <c r="XJ156" s="20"/>
      <c r="XK156" s="20"/>
      <c r="XL156" s="20"/>
      <c r="XM156" s="20"/>
      <c r="XN156" s="20"/>
      <c r="XO156" s="20"/>
      <c r="XP156" s="20"/>
      <c r="XQ156" s="20"/>
      <c r="XR156" s="20"/>
      <c r="XS156" s="20"/>
      <c r="XT156" s="20"/>
      <c r="XU156" s="20"/>
      <c r="XV156" s="20"/>
      <c r="XW156" s="20"/>
      <c r="XX156" s="20"/>
      <c r="XY156" s="20"/>
      <c r="XZ156" s="20"/>
      <c r="YA156" s="20"/>
      <c r="YB156" s="20"/>
      <c r="YC156" s="20"/>
      <c r="YD156" s="20"/>
      <c r="YE156" s="20"/>
      <c r="YF156" s="20"/>
      <c r="YG156" s="20"/>
      <c r="YH156" s="20"/>
      <c r="YI156" s="20"/>
      <c r="YJ156" s="20"/>
      <c r="YK156" s="20"/>
      <c r="YL156" s="20"/>
      <c r="YM156" s="20"/>
      <c r="YN156" s="20"/>
      <c r="YO156" s="20"/>
      <c r="YP156" s="20"/>
      <c r="YQ156" s="20"/>
      <c r="YR156" s="20"/>
      <c r="YS156" s="20"/>
      <c r="YT156" s="20"/>
      <c r="YU156" s="20"/>
      <c r="YV156" s="20"/>
      <c r="YW156" s="20"/>
      <c r="YX156" s="20"/>
      <c r="YY156" s="20"/>
      <c r="YZ156" s="20"/>
      <c r="ZA156" s="20"/>
      <c r="ZB156" s="20"/>
      <c r="ZC156" s="20"/>
      <c r="ZD156" s="20"/>
      <c r="ZE156" s="20"/>
      <c r="ZF156" s="20"/>
      <c r="ZG156" s="20"/>
      <c r="ZH156" s="20"/>
      <c r="ZI156" s="20"/>
      <c r="ZJ156" s="20"/>
      <c r="ZK156" s="20"/>
      <c r="ZL156" s="20"/>
      <c r="ZM156" s="20"/>
      <c r="ZN156" s="20"/>
      <c r="ZO156" s="20"/>
      <c r="ZP156" s="20"/>
      <c r="ZQ156" s="20"/>
      <c r="ZR156" s="20"/>
      <c r="ZS156" s="20"/>
      <c r="ZT156" s="20"/>
      <c r="ZU156" s="20"/>
      <c r="ZV156" s="20"/>
      <c r="ZW156" s="20"/>
      <c r="ZX156" s="20"/>
      <c r="ZY156" s="20"/>
      <c r="ZZ156" s="20"/>
      <c r="AAA156" s="20"/>
      <c r="AAB156" s="20"/>
      <c r="AAC156" s="20"/>
      <c r="AAD156" s="20"/>
      <c r="AAE156" s="20"/>
      <c r="AAF156" s="20"/>
      <c r="AAG156" s="20"/>
      <c r="AAH156" s="20"/>
      <c r="AAI156" s="20"/>
      <c r="AAJ156" s="20"/>
      <c r="AAK156" s="20"/>
      <c r="AAL156" s="20"/>
      <c r="AAM156" s="20"/>
      <c r="AAN156" s="20"/>
      <c r="AAO156" s="20"/>
      <c r="AAP156" s="20"/>
      <c r="AAQ156" s="20"/>
      <c r="AAR156" s="20"/>
      <c r="AAS156" s="20"/>
      <c r="AAT156" s="20"/>
      <c r="AAU156" s="20"/>
      <c r="AAV156" s="20"/>
      <c r="AAW156" s="20"/>
      <c r="AAX156" s="20"/>
      <c r="AAY156" s="20"/>
      <c r="AAZ156" s="20"/>
      <c r="ABA156" s="20"/>
      <c r="ABB156" s="20"/>
      <c r="ABC156" s="20"/>
      <c r="ABD156" s="20"/>
      <c r="ABE156" s="20"/>
      <c r="ABF156" s="20"/>
      <c r="ABG156" s="20"/>
      <c r="ABH156" s="20"/>
      <c r="ABI156" s="20"/>
      <c r="ABJ156" s="20"/>
      <c r="ABK156" s="20"/>
      <c r="ABL156" s="20"/>
      <c r="ABM156" s="20"/>
      <c r="ABN156" s="20"/>
      <c r="ABO156" s="20"/>
      <c r="ABP156" s="20"/>
      <c r="ABQ156" s="20"/>
      <c r="ABR156" s="20"/>
      <c r="ABS156" s="20"/>
      <c r="ABT156" s="20"/>
      <c r="ABU156" s="20"/>
      <c r="ABV156" s="20"/>
      <c r="ABW156" s="20"/>
      <c r="ABX156" s="20"/>
      <c r="ABY156" s="20"/>
      <c r="ABZ156" s="20"/>
      <c r="ACA156" s="20"/>
      <c r="ACB156" s="20"/>
      <c r="ACC156" s="20"/>
      <c r="ACD156" s="20"/>
      <c r="ACE156" s="20"/>
      <c r="ACF156" s="20"/>
      <c r="ACG156" s="20"/>
      <c r="ACH156" s="20"/>
      <c r="ACI156" s="20"/>
      <c r="ACJ156" s="20"/>
      <c r="ACK156" s="20"/>
      <c r="ACL156" s="20"/>
      <c r="ACM156" s="20"/>
      <c r="ACN156" s="20"/>
      <c r="ACO156" s="20"/>
      <c r="ACP156" s="20"/>
      <c r="ACQ156" s="20"/>
      <c r="ACR156" s="20"/>
      <c r="ACS156" s="20"/>
      <c r="ACT156" s="20"/>
      <c r="ACU156" s="20"/>
      <c r="ACV156" s="20"/>
      <c r="ACW156" s="20"/>
      <c r="ACX156" s="20"/>
      <c r="ACY156" s="20"/>
      <c r="ACZ156" s="20"/>
      <c r="ADA156" s="20"/>
      <c r="ADB156" s="20"/>
      <c r="ADC156" s="20"/>
      <c r="ADD156" s="20"/>
      <c r="ADE156" s="20"/>
      <c r="ADF156" s="20"/>
      <c r="ADG156" s="20"/>
      <c r="ADH156" s="20"/>
      <c r="ADI156" s="20"/>
      <c r="ADJ156" s="20"/>
      <c r="ADK156" s="20"/>
      <c r="ADL156" s="20"/>
      <c r="ADM156" s="20"/>
      <c r="ADN156" s="20"/>
      <c r="ADO156" s="20"/>
      <c r="ADP156" s="20"/>
      <c r="ADQ156" s="20"/>
      <c r="ADR156" s="20"/>
      <c r="ADS156" s="20"/>
      <c r="ADT156" s="20"/>
      <c r="ADU156" s="20"/>
      <c r="ADV156" s="20"/>
      <c r="ADW156" s="20"/>
      <c r="ADX156" s="20"/>
      <c r="ADY156" s="20"/>
      <c r="ADZ156" s="20"/>
      <c r="AEA156" s="20"/>
      <c r="AEB156" s="20"/>
      <c r="AEC156" s="20"/>
      <c r="AED156" s="20"/>
      <c r="AEE156" s="20"/>
      <c r="AEF156" s="20"/>
      <c r="AEG156" s="20"/>
      <c r="AEH156" s="20"/>
      <c r="AEI156" s="20"/>
      <c r="AEJ156" s="20"/>
      <c r="AEK156" s="20"/>
      <c r="AEL156" s="20"/>
      <c r="AEM156" s="20"/>
      <c r="AEN156" s="20"/>
      <c r="AEO156" s="20"/>
      <c r="AEP156" s="20"/>
      <c r="AEQ156" s="20"/>
      <c r="AER156" s="20"/>
      <c r="AES156" s="20"/>
      <c r="AET156" s="20"/>
      <c r="AEU156" s="20"/>
      <c r="AEV156" s="20"/>
      <c r="AEW156" s="20"/>
      <c r="AEX156" s="20"/>
      <c r="AEY156" s="20"/>
      <c r="AEZ156" s="20"/>
      <c r="AFA156" s="20"/>
      <c r="AFB156" s="20"/>
      <c r="AFC156" s="20"/>
      <c r="AFD156" s="20"/>
      <c r="AFE156" s="20"/>
      <c r="AFF156" s="20"/>
      <c r="AFG156" s="20"/>
      <c r="AFH156" s="20"/>
      <c r="AFI156" s="20"/>
      <c r="AFJ156" s="20"/>
      <c r="AFK156" s="20"/>
      <c r="AFL156" s="20"/>
      <c r="AFM156" s="20"/>
      <c r="AFN156" s="20"/>
      <c r="AFO156" s="20"/>
      <c r="AFP156" s="20"/>
      <c r="AFQ156" s="20"/>
      <c r="AFR156" s="20"/>
      <c r="AFS156" s="20"/>
      <c r="AFT156" s="20"/>
      <c r="AFU156" s="20"/>
      <c r="AFV156" s="20"/>
      <c r="AFW156" s="20"/>
      <c r="AFX156" s="20"/>
      <c r="AFY156" s="20"/>
      <c r="AFZ156" s="20"/>
      <c r="AGA156" s="20"/>
      <c r="AGB156" s="20"/>
      <c r="AGC156" s="20"/>
      <c r="AGD156" s="20"/>
      <c r="AGE156" s="20"/>
      <c r="AGF156" s="20"/>
      <c r="AGG156" s="20"/>
      <c r="AGH156" s="20"/>
      <c r="AGI156" s="20"/>
      <c r="AGJ156" s="20"/>
      <c r="AGK156" s="20"/>
      <c r="AGL156" s="20"/>
      <c r="AGM156" s="20"/>
      <c r="AGN156" s="20"/>
      <c r="AGO156" s="20"/>
      <c r="AGP156" s="20"/>
      <c r="AGQ156" s="20"/>
      <c r="AGR156" s="20"/>
      <c r="AGS156" s="20"/>
      <c r="AGT156" s="20"/>
      <c r="AGU156" s="20"/>
      <c r="AGV156" s="20"/>
      <c r="AGW156" s="20"/>
      <c r="AGX156" s="20"/>
      <c r="AGY156" s="20"/>
      <c r="AGZ156" s="20"/>
      <c r="AHA156" s="20"/>
      <c r="AHB156" s="20"/>
      <c r="AHC156" s="20"/>
      <c r="AHD156" s="20"/>
      <c r="AHE156" s="20"/>
      <c r="AHF156" s="20"/>
      <c r="AHG156" s="20"/>
      <c r="AHH156" s="20"/>
      <c r="AHI156" s="20"/>
      <c r="AHJ156" s="20"/>
      <c r="AHK156" s="20"/>
      <c r="AHL156" s="20"/>
      <c r="AHM156" s="20"/>
      <c r="AHN156" s="20"/>
      <c r="AHO156" s="20"/>
      <c r="AHP156" s="20"/>
      <c r="AHQ156" s="20"/>
      <c r="AHR156" s="20"/>
      <c r="AHS156" s="20"/>
      <c r="AHT156" s="20"/>
      <c r="AHU156" s="20"/>
      <c r="AHV156" s="20"/>
      <c r="AHW156" s="20"/>
      <c r="AHX156" s="20"/>
      <c r="AHY156" s="20"/>
      <c r="AHZ156" s="20"/>
      <c r="AIA156" s="20"/>
      <c r="AIB156" s="20"/>
      <c r="AIC156" s="20"/>
      <c r="AID156" s="20"/>
      <c r="AIE156" s="20"/>
      <c r="AIF156" s="20"/>
      <c r="AIG156" s="20"/>
      <c r="AIH156" s="20"/>
      <c r="AII156" s="20"/>
      <c r="AIJ156" s="20"/>
      <c r="AIK156" s="20"/>
      <c r="AIL156" s="20"/>
      <c r="AIM156" s="20"/>
      <c r="AIN156" s="20"/>
      <c r="AIO156" s="20"/>
      <c r="AIP156" s="20"/>
      <c r="AIQ156" s="20"/>
      <c r="AIR156" s="20"/>
      <c r="AIS156" s="20"/>
      <c r="AIT156" s="20"/>
      <c r="AIU156" s="20"/>
      <c r="AIV156" s="20"/>
      <c r="AIW156" s="20"/>
      <c r="AIX156" s="20"/>
      <c r="AIY156" s="20"/>
      <c r="AIZ156" s="20"/>
      <c r="AJA156" s="20"/>
      <c r="AJB156" s="20"/>
      <c r="AJC156" s="20"/>
      <c r="AJD156" s="20"/>
      <c r="AJE156" s="20"/>
      <c r="AJF156" s="20"/>
      <c r="AJG156" s="20"/>
      <c r="AJH156" s="20"/>
      <c r="AJI156" s="20"/>
      <c r="AJJ156" s="20"/>
      <c r="AJK156" s="20"/>
      <c r="AJL156" s="20"/>
      <c r="AJM156" s="20"/>
      <c r="AJN156" s="20"/>
      <c r="AJO156" s="20"/>
      <c r="AJP156" s="20"/>
      <c r="AJQ156" s="20"/>
      <c r="AJR156" s="20"/>
      <c r="AJS156" s="20"/>
      <c r="AJT156" s="20"/>
      <c r="AJU156" s="20"/>
      <c r="AJV156" s="20"/>
      <c r="AJW156" s="20"/>
      <c r="AJX156" s="20"/>
      <c r="AJY156" s="20"/>
      <c r="AJZ156" s="20"/>
      <c r="AKA156" s="20"/>
      <c r="AKB156" s="20"/>
      <c r="AKC156" s="20"/>
      <c r="AKD156" s="20"/>
      <c r="AKE156" s="20"/>
      <c r="AKF156" s="20"/>
      <c r="AKG156" s="20"/>
      <c r="AKH156" s="20"/>
      <c r="AKI156" s="20"/>
      <c r="AKJ156" s="20"/>
      <c r="AKK156" s="20"/>
      <c r="AKL156" s="20"/>
      <c r="AKM156" s="20"/>
      <c r="AKN156" s="20"/>
      <c r="AKO156" s="20"/>
      <c r="AKP156" s="20"/>
      <c r="AKQ156" s="20"/>
      <c r="AKR156" s="20"/>
      <c r="AKS156" s="20"/>
      <c r="AKT156" s="20"/>
      <c r="AKU156" s="20"/>
      <c r="AKV156" s="20"/>
      <c r="AKW156" s="20"/>
      <c r="AKX156" s="20"/>
      <c r="AKY156" s="20"/>
      <c r="AKZ156" s="20"/>
      <c r="ALA156" s="20"/>
      <c r="ALB156" s="20"/>
      <c r="ALC156" s="20"/>
      <c r="ALD156" s="20"/>
      <c r="ALE156" s="20"/>
      <c r="ALF156" s="20"/>
      <c r="ALG156" s="20"/>
      <c r="ALH156" s="20"/>
      <c r="ALI156" s="20"/>
      <c r="ALJ156" s="20"/>
      <c r="ALK156" s="20"/>
      <c r="ALL156" s="20"/>
      <c r="ALM156" s="20"/>
      <c r="ALN156" s="20"/>
      <c r="ALO156" s="20"/>
      <c r="ALP156" s="20"/>
      <c r="ALQ156" s="20"/>
      <c r="ALR156" s="20"/>
      <c r="ALS156" s="20"/>
      <c r="ALT156" s="20"/>
      <c r="ALU156" s="20"/>
      <c r="ALV156" s="20"/>
      <c r="ALW156" s="20"/>
      <c r="ALX156" s="20"/>
      <c r="ALY156" s="20"/>
      <c r="ALZ156" s="20"/>
      <c r="AMA156" s="20"/>
      <c r="AMB156" s="20"/>
      <c r="AMC156" s="20"/>
      <c r="AMD156" s="20"/>
      <c r="AME156" s="20"/>
      <c r="AMF156" s="20"/>
      <c r="AMG156" s="20"/>
      <c r="AMH156" s="20"/>
      <c r="AMI156" s="20"/>
      <c r="AMJ156" s="20"/>
      <c r="AMK156" s="20"/>
    </row>
    <row r="157" spans="1:1025" s="21" customFormat="1" ht="19.5" customHeight="1">
      <c r="A157" s="94" t="s">
        <v>12</v>
      </c>
      <c r="B157" s="268" t="s">
        <v>48</v>
      </c>
      <c r="C157" s="268"/>
      <c r="D157" s="268"/>
      <c r="E157" s="268"/>
      <c r="F157" s="95">
        <f>SUM(F158:F161)</f>
        <v>0.1225</v>
      </c>
      <c r="G157" s="236">
        <f>SUM(G158:G161)</f>
        <v>1263.51</v>
      </c>
      <c r="H157" s="281" t="s">
        <v>254</v>
      </c>
      <c r="I157" s="282"/>
      <c r="J157" s="7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  <c r="KR157" s="20"/>
      <c r="KS157" s="20"/>
      <c r="KT157" s="20"/>
      <c r="KU157" s="20"/>
      <c r="KV157" s="20"/>
      <c r="KW157" s="20"/>
      <c r="KX157" s="20"/>
      <c r="KY157" s="20"/>
      <c r="KZ157" s="20"/>
      <c r="LA157" s="20"/>
      <c r="LB157" s="20"/>
      <c r="LC157" s="20"/>
      <c r="LD157" s="20"/>
      <c r="LE157" s="20"/>
      <c r="LF157" s="20"/>
      <c r="LG157" s="20"/>
      <c r="LH157" s="20"/>
      <c r="LI157" s="20"/>
      <c r="LJ157" s="20"/>
      <c r="LK157" s="20"/>
      <c r="LL157" s="20"/>
      <c r="LM157" s="20"/>
      <c r="LN157" s="20"/>
      <c r="LO157" s="20"/>
      <c r="LP157" s="20"/>
      <c r="LQ157" s="20"/>
      <c r="LR157" s="20"/>
      <c r="LS157" s="20"/>
      <c r="LT157" s="20"/>
      <c r="LU157" s="20"/>
      <c r="LV157" s="20"/>
      <c r="LW157" s="20"/>
      <c r="LX157" s="20"/>
      <c r="LY157" s="20"/>
      <c r="LZ157" s="20"/>
      <c r="MA157" s="20"/>
      <c r="MB157" s="20"/>
      <c r="MC157" s="20"/>
      <c r="MD157" s="20"/>
      <c r="ME157" s="20"/>
      <c r="MF157" s="20"/>
      <c r="MG157" s="20"/>
      <c r="MH157" s="20"/>
      <c r="MI157" s="20"/>
      <c r="MJ157" s="20"/>
      <c r="MK157" s="20"/>
      <c r="ML157" s="20"/>
      <c r="MM157" s="20"/>
      <c r="MN157" s="20"/>
      <c r="MO157" s="20"/>
      <c r="MP157" s="20"/>
      <c r="MQ157" s="20"/>
      <c r="MR157" s="20"/>
      <c r="MS157" s="20"/>
      <c r="MT157" s="20"/>
      <c r="MU157" s="20"/>
      <c r="MV157" s="20"/>
      <c r="MW157" s="20"/>
      <c r="MX157" s="20"/>
      <c r="MY157" s="20"/>
      <c r="MZ157" s="20"/>
      <c r="NA157" s="20"/>
      <c r="NB157" s="20"/>
      <c r="NC157" s="20"/>
      <c r="ND157" s="20"/>
      <c r="NE157" s="20"/>
      <c r="NF157" s="20"/>
      <c r="NG157" s="20"/>
      <c r="NH157" s="20"/>
      <c r="NI157" s="20"/>
      <c r="NJ157" s="20"/>
      <c r="NK157" s="20"/>
      <c r="NL157" s="20"/>
      <c r="NM157" s="20"/>
      <c r="NN157" s="20"/>
      <c r="NO157" s="20"/>
      <c r="NP157" s="20"/>
      <c r="NQ157" s="20"/>
      <c r="NR157" s="20"/>
      <c r="NS157" s="20"/>
      <c r="NT157" s="20"/>
      <c r="NU157" s="20"/>
      <c r="NV157" s="20"/>
      <c r="NW157" s="20"/>
      <c r="NX157" s="20"/>
      <c r="NY157" s="20"/>
      <c r="NZ157" s="20"/>
      <c r="OA157" s="20"/>
      <c r="OB157" s="20"/>
      <c r="OC157" s="20"/>
      <c r="OD157" s="20"/>
      <c r="OE157" s="20"/>
      <c r="OF157" s="20"/>
      <c r="OG157" s="20"/>
      <c r="OH157" s="20"/>
      <c r="OI157" s="20"/>
      <c r="OJ157" s="20"/>
      <c r="OK157" s="20"/>
      <c r="OL157" s="20"/>
      <c r="OM157" s="20"/>
      <c r="ON157" s="20"/>
      <c r="OO157" s="20"/>
      <c r="OP157" s="20"/>
      <c r="OQ157" s="20"/>
      <c r="OR157" s="20"/>
      <c r="OS157" s="20"/>
      <c r="OT157" s="20"/>
      <c r="OU157" s="20"/>
      <c r="OV157" s="20"/>
      <c r="OW157" s="20"/>
      <c r="OX157" s="20"/>
      <c r="OY157" s="20"/>
      <c r="OZ157" s="20"/>
      <c r="PA157" s="20"/>
      <c r="PB157" s="20"/>
      <c r="PC157" s="20"/>
      <c r="PD157" s="20"/>
      <c r="PE157" s="20"/>
      <c r="PF157" s="20"/>
      <c r="PG157" s="20"/>
      <c r="PH157" s="20"/>
      <c r="PI157" s="20"/>
      <c r="PJ157" s="20"/>
      <c r="PK157" s="20"/>
      <c r="PL157" s="20"/>
      <c r="PM157" s="20"/>
      <c r="PN157" s="20"/>
      <c r="PO157" s="20"/>
      <c r="PP157" s="20"/>
      <c r="PQ157" s="20"/>
      <c r="PR157" s="20"/>
      <c r="PS157" s="20"/>
      <c r="PT157" s="20"/>
      <c r="PU157" s="20"/>
      <c r="PV157" s="20"/>
      <c r="PW157" s="20"/>
      <c r="PX157" s="20"/>
      <c r="PY157" s="20"/>
      <c r="PZ157" s="20"/>
      <c r="QA157" s="20"/>
      <c r="QB157" s="20"/>
      <c r="QC157" s="20"/>
      <c r="QD157" s="20"/>
      <c r="QE157" s="20"/>
      <c r="QF157" s="20"/>
      <c r="QG157" s="20"/>
      <c r="QH157" s="20"/>
      <c r="QI157" s="20"/>
      <c r="QJ157" s="20"/>
      <c r="QK157" s="20"/>
      <c r="QL157" s="20"/>
      <c r="QM157" s="20"/>
      <c r="QN157" s="20"/>
      <c r="QO157" s="20"/>
      <c r="QP157" s="20"/>
      <c r="QQ157" s="20"/>
      <c r="QR157" s="20"/>
      <c r="QS157" s="20"/>
      <c r="QT157" s="20"/>
      <c r="QU157" s="20"/>
      <c r="QV157" s="20"/>
      <c r="QW157" s="20"/>
      <c r="QX157" s="20"/>
      <c r="QY157" s="20"/>
      <c r="QZ157" s="20"/>
      <c r="RA157" s="20"/>
      <c r="RB157" s="20"/>
      <c r="RC157" s="20"/>
      <c r="RD157" s="20"/>
      <c r="RE157" s="20"/>
      <c r="RF157" s="20"/>
      <c r="RG157" s="20"/>
      <c r="RH157" s="20"/>
      <c r="RI157" s="20"/>
      <c r="RJ157" s="20"/>
      <c r="RK157" s="20"/>
      <c r="RL157" s="20"/>
      <c r="RM157" s="20"/>
      <c r="RN157" s="20"/>
      <c r="RO157" s="20"/>
      <c r="RP157" s="20"/>
      <c r="RQ157" s="20"/>
      <c r="RR157" s="20"/>
      <c r="RS157" s="20"/>
      <c r="RT157" s="20"/>
      <c r="RU157" s="20"/>
      <c r="RV157" s="20"/>
      <c r="RW157" s="20"/>
      <c r="RX157" s="20"/>
      <c r="RY157" s="20"/>
      <c r="RZ157" s="20"/>
      <c r="SA157" s="20"/>
      <c r="SB157" s="20"/>
      <c r="SC157" s="20"/>
      <c r="SD157" s="20"/>
      <c r="SE157" s="20"/>
      <c r="SF157" s="20"/>
      <c r="SG157" s="20"/>
      <c r="SH157" s="20"/>
      <c r="SI157" s="20"/>
      <c r="SJ157" s="20"/>
      <c r="SK157" s="20"/>
      <c r="SL157" s="20"/>
      <c r="SM157" s="20"/>
      <c r="SN157" s="20"/>
      <c r="SO157" s="20"/>
      <c r="SP157" s="20"/>
      <c r="SQ157" s="20"/>
      <c r="SR157" s="20"/>
      <c r="SS157" s="20"/>
      <c r="ST157" s="20"/>
      <c r="SU157" s="20"/>
      <c r="SV157" s="20"/>
      <c r="SW157" s="20"/>
      <c r="SX157" s="20"/>
      <c r="SY157" s="20"/>
      <c r="SZ157" s="20"/>
      <c r="TA157" s="20"/>
      <c r="TB157" s="20"/>
      <c r="TC157" s="20"/>
      <c r="TD157" s="20"/>
      <c r="TE157" s="20"/>
      <c r="TF157" s="20"/>
      <c r="TG157" s="20"/>
      <c r="TH157" s="20"/>
      <c r="TI157" s="20"/>
      <c r="TJ157" s="20"/>
      <c r="TK157" s="20"/>
      <c r="TL157" s="20"/>
      <c r="TM157" s="20"/>
      <c r="TN157" s="20"/>
      <c r="TO157" s="20"/>
      <c r="TP157" s="20"/>
      <c r="TQ157" s="20"/>
      <c r="TR157" s="20"/>
      <c r="TS157" s="20"/>
      <c r="TT157" s="20"/>
      <c r="TU157" s="20"/>
      <c r="TV157" s="20"/>
      <c r="TW157" s="20"/>
      <c r="TX157" s="20"/>
      <c r="TY157" s="20"/>
      <c r="TZ157" s="20"/>
      <c r="UA157" s="20"/>
      <c r="UB157" s="20"/>
      <c r="UC157" s="20"/>
      <c r="UD157" s="20"/>
      <c r="UE157" s="20"/>
      <c r="UF157" s="20"/>
      <c r="UG157" s="20"/>
      <c r="UH157" s="20"/>
      <c r="UI157" s="20"/>
      <c r="UJ157" s="20"/>
      <c r="UK157" s="20"/>
      <c r="UL157" s="20"/>
      <c r="UM157" s="20"/>
      <c r="UN157" s="20"/>
      <c r="UO157" s="20"/>
      <c r="UP157" s="20"/>
      <c r="UQ157" s="20"/>
      <c r="UR157" s="20"/>
      <c r="US157" s="20"/>
      <c r="UT157" s="20"/>
      <c r="UU157" s="20"/>
      <c r="UV157" s="20"/>
      <c r="UW157" s="20"/>
      <c r="UX157" s="20"/>
      <c r="UY157" s="20"/>
      <c r="UZ157" s="20"/>
      <c r="VA157" s="20"/>
      <c r="VB157" s="20"/>
      <c r="VC157" s="20"/>
      <c r="VD157" s="20"/>
      <c r="VE157" s="20"/>
      <c r="VF157" s="20"/>
      <c r="VG157" s="20"/>
      <c r="VH157" s="20"/>
      <c r="VI157" s="20"/>
      <c r="VJ157" s="20"/>
      <c r="VK157" s="20"/>
      <c r="VL157" s="20"/>
      <c r="VM157" s="20"/>
      <c r="VN157" s="20"/>
      <c r="VO157" s="20"/>
      <c r="VP157" s="20"/>
      <c r="VQ157" s="20"/>
      <c r="VR157" s="20"/>
      <c r="VS157" s="20"/>
      <c r="VT157" s="20"/>
      <c r="VU157" s="20"/>
      <c r="VV157" s="20"/>
      <c r="VW157" s="20"/>
      <c r="VX157" s="20"/>
      <c r="VY157" s="20"/>
      <c r="VZ157" s="20"/>
      <c r="WA157" s="20"/>
      <c r="WB157" s="20"/>
      <c r="WC157" s="20"/>
      <c r="WD157" s="20"/>
      <c r="WE157" s="20"/>
      <c r="WF157" s="20"/>
      <c r="WG157" s="20"/>
      <c r="WH157" s="20"/>
      <c r="WI157" s="20"/>
      <c r="WJ157" s="20"/>
      <c r="WK157" s="20"/>
      <c r="WL157" s="20"/>
      <c r="WM157" s="20"/>
      <c r="WN157" s="20"/>
      <c r="WO157" s="20"/>
      <c r="WP157" s="20"/>
      <c r="WQ157" s="20"/>
      <c r="WR157" s="20"/>
      <c r="WS157" s="20"/>
      <c r="WT157" s="20"/>
      <c r="WU157" s="20"/>
      <c r="WV157" s="20"/>
      <c r="WW157" s="20"/>
      <c r="WX157" s="20"/>
      <c r="WY157" s="20"/>
      <c r="WZ157" s="20"/>
      <c r="XA157" s="20"/>
      <c r="XB157" s="20"/>
      <c r="XC157" s="20"/>
      <c r="XD157" s="20"/>
      <c r="XE157" s="20"/>
      <c r="XF157" s="20"/>
      <c r="XG157" s="20"/>
      <c r="XH157" s="20"/>
      <c r="XI157" s="20"/>
      <c r="XJ157" s="20"/>
      <c r="XK157" s="20"/>
      <c r="XL157" s="20"/>
      <c r="XM157" s="20"/>
      <c r="XN157" s="20"/>
      <c r="XO157" s="20"/>
      <c r="XP157" s="20"/>
      <c r="XQ157" s="20"/>
      <c r="XR157" s="20"/>
      <c r="XS157" s="20"/>
      <c r="XT157" s="20"/>
      <c r="XU157" s="20"/>
      <c r="XV157" s="20"/>
      <c r="XW157" s="20"/>
      <c r="XX157" s="20"/>
      <c r="XY157" s="20"/>
      <c r="XZ157" s="20"/>
      <c r="YA157" s="20"/>
      <c r="YB157" s="20"/>
      <c r="YC157" s="20"/>
      <c r="YD157" s="20"/>
      <c r="YE157" s="20"/>
      <c r="YF157" s="20"/>
      <c r="YG157" s="20"/>
      <c r="YH157" s="20"/>
      <c r="YI157" s="20"/>
      <c r="YJ157" s="20"/>
      <c r="YK157" s="20"/>
      <c r="YL157" s="20"/>
      <c r="YM157" s="20"/>
      <c r="YN157" s="20"/>
      <c r="YO157" s="20"/>
      <c r="YP157" s="20"/>
      <c r="YQ157" s="20"/>
      <c r="YR157" s="20"/>
      <c r="YS157" s="20"/>
      <c r="YT157" s="20"/>
      <c r="YU157" s="20"/>
      <c r="YV157" s="20"/>
      <c r="YW157" s="20"/>
      <c r="YX157" s="20"/>
      <c r="YY157" s="20"/>
      <c r="YZ157" s="20"/>
      <c r="ZA157" s="20"/>
      <c r="ZB157" s="20"/>
      <c r="ZC157" s="20"/>
      <c r="ZD157" s="20"/>
      <c r="ZE157" s="20"/>
      <c r="ZF157" s="20"/>
      <c r="ZG157" s="20"/>
      <c r="ZH157" s="20"/>
      <c r="ZI157" s="20"/>
      <c r="ZJ157" s="20"/>
      <c r="ZK157" s="20"/>
      <c r="ZL157" s="20"/>
      <c r="ZM157" s="20"/>
      <c r="ZN157" s="20"/>
      <c r="ZO157" s="20"/>
      <c r="ZP157" s="20"/>
      <c r="ZQ157" s="20"/>
      <c r="ZR157" s="20"/>
      <c r="ZS157" s="20"/>
      <c r="ZT157" s="20"/>
      <c r="ZU157" s="20"/>
      <c r="ZV157" s="20"/>
      <c r="ZW157" s="20"/>
      <c r="ZX157" s="20"/>
      <c r="ZY157" s="20"/>
      <c r="ZZ157" s="20"/>
      <c r="AAA157" s="20"/>
      <c r="AAB157" s="20"/>
      <c r="AAC157" s="20"/>
      <c r="AAD157" s="20"/>
      <c r="AAE157" s="20"/>
      <c r="AAF157" s="20"/>
      <c r="AAG157" s="20"/>
      <c r="AAH157" s="20"/>
      <c r="AAI157" s="20"/>
      <c r="AAJ157" s="20"/>
      <c r="AAK157" s="20"/>
      <c r="AAL157" s="20"/>
      <c r="AAM157" s="20"/>
      <c r="AAN157" s="20"/>
      <c r="AAO157" s="20"/>
      <c r="AAP157" s="20"/>
      <c r="AAQ157" s="20"/>
      <c r="AAR157" s="20"/>
      <c r="AAS157" s="20"/>
      <c r="AAT157" s="20"/>
      <c r="AAU157" s="20"/>
      <c r="AAV157" s="20"/>
      <c r="AAW157" s="20"/>
      <c r="AAX157" s="20"/>
      <c r="AAY157" s="20"/>
      <c r="AAZ157" s="20"/>
      <c r="ABA157" s="20"/>
      <c r="ABB157" s="20"/>
      <c r="ABC157" s="20"/>
      <c r="ABD157" s="20"/>
      <c r="ABE157" s="20"/>
      <c r="ABF157" s="20"/>
      <c r="ABG157" s="20"/>
      <c r="ABH157" s="20"/>
      <c r="ABI157" s="20"/>
      <c r="ABJ157" s="20"/>
      <c r="ABK157" s="20"/>
      <c r="ABL157" s="20"/>
      <c r="ABM157" s="20"/>
      <c r="ABN157" s="20"/>
      <c r="ABO157" s="20"/>
      <c r="ABP157" s="20"/>
      <c r="ABQ157" s="20"/>
      <c r="ABR157" s="20"/>
      <c r="ABS157" s="20"/>
      <c r="ABT157" s="20"/>
      <c r="ABU157" s="20"/>
      <c r="ABV157" s="20"/>
      <c r="ABW157" s="20"/>
      <c r="ABX157" s="20"/>
      <c r="ABY157" s="20"/>
      <c r="ABZ157" s="20"/>
      <c r="ACA157" s="20"/>
      <c r="ACB157" s="20"/>
      <c r="ACC157" s="20"/>
      <c r="ACD157" s="20"/>
      <c r="ACE157" s="20"/>
      <c r="ACF157" s="20"/>
      <c r="ACG157" s="20"/>
      <c r="ACH157" s="20"/>
      <c r="ACI157" s="20"/>
      <c r="ACJ157" s="20"/>
      <c r="ACK157" s="20"/>
      <c r="ACL157" s="20"/>
      <c r="ACM157" s="20"/>
      <c r="ACN157" s="20"/>
      <c r="ACO157" s="20"/>
      <c r="ACP157" s="20"/>
      <c r="ACQ157" s="20"/>
      <c r="ACR157" s="20"/>
      <c r="ACS157" s="20"/>
      <c r="ACT157" s="20"/>
      <c r="ACU157" s="20"/>
      <c r="ACV157" s="20"/>
      <c r="ACW157" s="20"/>
      <c r="ACX157" s="20"/>
      <c r="ACY157" s="20"/>
      <c r="ACZ157" s="20"/>
      <c r="ADA157" s="20"/>
      <c r="ADB157" s="20"/>
      <c r="ADC157" s="20"/>
      <c r="ADD157" s="20"/>
      <c r="ADE157" s="20"/>
      <c r="ADF157" s="20"/>
      <c r="ADG157" s="20"/>
      <c r="ADH157" s="20"/>
      <c r="ADI157" s="20"/>
      <c r="ADJ157" s="20"/>
      <c r="ADK157" s="20"/>
      <c r="ADL157" s="20"/>
      <c r="ADM157" s="20"/>
      <c r="ADN157" s="20"/>
      <c r="ADO157" s="20"/>
      <c r="ADP157" s="20"/>
      <c r="ADQ157" s="20"/>
      <c r="ADR157" s="20"/>
      <c r="ADS157" s="20"/>
      <c r="ADT157" s="20"/>
      <c r="ADU157" s="20"/>
      <c r="ADV157" s="20"/>
      <c r="ADW157" s="20"/>
      <c r="ADX157" s="20"/>
      <c r="ADY157" s="20"/>
      <c r="ADZ157" s="20"/>
      <c r="AEA157" s="20"/>
      <c r="AEB157" s="20"/>
      <c r="AEC157" s="20"/>
      <c r="AED157" s="20"/>
      <c r="AEE157" s="20"/>
      <c r="AEF157" s="20"/>
      <c r="AEG157" s="20"/>
      <c r="AEH157" s="20"/>
      <c r="AEI157" s="20"/>
      <c r="AEJ157" s="20"/>
      <c r="AEK157" s="20"/>
      <c r="AEL157" s="20"/>
      <c r="AEM157" s="20"/>
      <c r="AEN157" s="20"/>
      <c r="AEO157" s="20"/>
      <c r="AEP157" s="20"/>
      <c r="AEQ157" s="20"/>
      <c r="AER157" s="20"/>
      <c r="AES157" s="20"/>
      <c r="AET157" s="20"/>
      <c r="AEU157" s="20"/>
      <c r="AEV157" s="20"/>
      <c r="AEW157" s="20"/>
      <c r="AEX157" s="20"/>
      <c r="AEY157" s="20"/>
      <c r="AEZ157" s="20"/>
      <c r="AFA157" s="20"/>
      <c r="AFB157" s="20"/>
      <c r="AFC157" s="20"/>
      <c r="AFD157" s="20"/>
      <c r="AFE157" s="20"/>
      <c r="AFF157" s="20"/>
      <c r="AFG157" s="20"/>
      <c r="AFH157" s="20"/>
      <c r="AFI157" s="20"/>
      <c r="AFJ157" s="20"/>
      <c r="AFK157" s="20"/>
      <c r="AFL157" s="20"/>
      <c r="AFM157" s="20"/>
      <c r="AFN157" s="20"/>
      <c r="AFO157" s="20"/>
      <c r="AFP157" s="20"/>
      <c r="AFQ157" s="20"/>
      <c r="AFR157" s="20"/>
      <c r="AFS157" s="20"/>
      <c r="AFT157" s="20"/>
      <c r="AFU157" s="20"/>
      <c r="AFV157" s="20"/>
      <c r="AFW157" s="20"/>
      <c r="AFX157" s="20"/>
      <c r="AFY157" s="20"/>
      <c r="AFZ157" s="20"/>
      <c r="AGA157" s="20"/>
      <c r="AGB157" s="20"/>
      <c r="AGC157" s="20"/>
      <c r="AGD157" s="20"/>
      <c r="AGE157" s="20"/>
      <c r="AGF157" s="20"/>
      <c r="AGG157" s="20"/>
      <c r="AGH157" s="20"/>
      <c r="AGI157" s="20"/>
      <c r="AGJ157" s="20"/>
      <c r="AGK157" s="20"/>
      <c r="AGL157" s="20"/>
      <c r="AGM157" s="20"/>
      <c r="AGN157" s="20"/>
      <c r="AGO157" s="20"/>
      <c r="AGP157" s="20"/>
      <c r="AGQ157" s="20"/>
      <c r="AGR157" s="20"/>
      <c r="AGS157" s="20"/>
      <c r="AGT157" s="20"/>
      <c r="AGU157" s="20"/>
      <c r="AGV157" s="20"/>
      <c r="AGW157" s="20"/>
      <c r="AGX157" s="20"/>
      <c r="AGY157" s="20"/>
      <c r="AGZ157" s="20"/>
      <c r="AHA157" s="20"/>
      <c r="AHB157" s="20"/>
      <c r="AHC157" s="20"/>
      <c r="AHD157" s="20"/>
      <c r="AHE157" s="20"/>
      <c r="AHF157" s="20"/>
      <c r="AHG157" s="20"/>
      <c r="AHH157" s="20"/>
      <c r="AHI157" s="20"/>
      <c r="AHJ157" s="20"/>
      <c r="AHK157" s="20"/>
      <c r="AHL157" s="20"/>
      <c r="AHM157" s="20"/>
      <c r="AHN157" s="20"/>
      <c r="AHO157" s="20"/>
      <c r="AHP157" s="20"/>
      <c r="AHQ157" s="20"/>
      <c r="AHR157" s="20"/>
      <c r="AHS157" s="20"/>
      <c r="AHT157" s="20"/>
      <c r="AHU157" s="20"/>
      <c r="AHV157" s="20"/>
      <c r="AHW157" s="20"/>
      <c r="AHX157" s="20"/>
      <c r="AHY157" s="20"/>
      <c r="AHZ157" s="20"/>
      <c r="AIA157" s="20"/>
      <c r="AIB157" s="20"/>
      <c r="AIC157" s="20"/>
      <c r="AID157" s="20"/>
      <c r="AIE157" s="20"/>
      <c r="AIF157" s="20"/>
      <c r="AIG157" s="20"/>
      <c r="AIH157" s="20"/>
      <c r="AII157" s="20"/>
      <c r="AIJ157" s="20"/>
      <c r="AIK157" s="20"/>
      <c r="AIL157" s="20"/>
      <c r="AIM157" s="20"/>
      <c r="AIN157" s="20"/>
      <c r="AIO157" s="20"/>
      <c r="AIP157" s="20"/>
      <c r="AIQ157" s="20"/>
      <c r="AIR157" s="20"/>
      <c r="AIS157" s="20"/>
      <c r="AIT157" s="20"/>
      <c r="AIU157" s="20"/>
      <c r="AIV157" s="20"/>
      <c r="AIW157" s="20"/>
      <c r="AIX157" s="20"/>
      <c r="AIY157" s="20"/>
      <c r="AIZ157" s="20"/>
      <c r="AJA157" s="20"/>
      <c r="AJB157" s="20"/>
      <c r="AJC157" s="20"/>
      <c r="AJD157" s="20"/>
      <c r="AJE157" s="20"/>
      <c r="AJF157" s="20"/>
      <c r="AJG157" s="20"/>
      <c r="AJH157" s="20"/>
      <c r="AJI157" s="20"/>
      <c r="AJJ157" s="20"/>
      <c r="AJK157" s="20"/>
      <c r="AJL157" s="20"/>
      <c r="AJM157" s="20"/>
      <c r="AJN157" s="20"/>
      <c r="AJO157" s="20"/>
      <c r="AJP157" s="20"/>
      <c r="AJQ157" s="20"/>
      <c r="AJR157" s="20"/>
      <c r="AJS157" s="20"/>
      <c r="AJT157" s="20"/>
      <c r="AJU157" s="20"/>
      <c r="AJV157" s="20"/>
      <c r="AJW157" s="20"/>
      <c r="AJX157" s="20"/>
      <c r="AJY157" s="20"/>
      <c r="AJZ157" s="20"/>
      <c r="AKA157" s="20"/>
      <c r="AKB157" s="20"/>
      <c r="AKC157" s="20"/>
      <c r="AKD157" s="20"/>
      <c r="AKE157" s="20"/>
      <c r="AKF157" s="20"/>
      <c r="AKG157" s="20"/>
      <c r="AKH157" s="20"/>
      <c r="AKI157" s="20"/>
      <c r="AKJ157" s="20"/>
      <c r="AKK157" s="20"/>
      <c r="AKL157" s="20"/>
      <c r="AKM157" s="20"/>
      <c r="AKN157" s="20"/>
      <c r="AKO157" s="20"/>
      <c r="AKP157" s="20"/>
      <c r="AKQ157" s="20"/>
      <c r="AKR157" s="20"/>
      <c r="AKS157" s="20"/>
      <c r="AKT157" s="20"/>
      <c r="AKU157" s="20"/>
      <c r="AKV157" s="20"/>
      <c r="AKW157" s="20"/>
      <c r="AKX157" s="20"/>
      <c r="AKY157" s="20"/>
      <c r="AKZ157" s="20"/>
      <c r="ALA157" s="20"/>
      <c r="ALB157" s="20"/>
      <c r="ALC157" s="20"/>
      <c r="ALD157" s="20"/>
      <c r="ALE157" s="20"/>
      <c r="ALF157" s="20"/>
      <c r="ALG157" s="20"/>
      <c r="ALH157" s="20"/>
      <c r="ALI157" s="20"/>
      <c r="ALJ157" s="20"/>
      <c r="ALK157" s="20"/>
      <c r="ALL157" s="20"/>
      <c r="ALM157" s="20"/>
      <c r="ALN157" s="20"/>
      <c r="ALO157" s="20"/>
      <c r="ALP157" s="20"/>
      <c r="ALQ157" s="20"/>
      <c r="ALR157" s="20"/>
      <c r="ALS157" s="20"/>
      <c r="ALT157" s="20"/>
      <c r="ALU157" s="20"/>
      <c r="ALV157" s="20"/>
      <c r="ALW157" s="20"/>
      <c r="ALX157" s="20"/>
      <c r="ALY157" s="20"/>
      <c r="ALZ157" s="20"/>
      <c r="AMA157" s="20"/>
      <c r="AMB157" s="20"/>
      <c r="AMC157" s="20"/>
      <c r="AMD157" s="20"/>
      <c r="AME157" s="20"/>
      <c r="AMF157" s="20"/>
      <c r="AMG157" s="20"/>
      <c r="AMH157" s="20"/>
      <c r="AMI157" s="20"/>
      <c r="AMJ157" s="20"/>
      <c r="AMK157" s="20"/>
    </row>
    <row r="158" spans="1:1025" s="21" customFormat="1" ht="19.5" customHeight="1">
      <c r="A158" s="259" t="s">
        <v>190</v>
      </c>
      <c r="B158" s="379" t="s">
        <v>193</v>
      </c>
      <c r="C158" s="379"/>
      <c r="D158" s="301" t="s">
        <v>34</v>
      </c>
      <c r="E158" s="301"/>
      <c r="F158" s="98">
        <f>IF(E8=1,0.0165,IF(E8=2,0.0065,IF(E8=3,I160,IF(E8=4,I160,¨RT Indefinido¨))))</f>
        <v>1.6500000000000001E-2</v>
      </c>
      <c r="G158" s="96">
        <f>ROUND(($G$156/(1-$F$157))*F158,2)</f>
        <v>170.19</v>
      </c>
      <c r="H158" s="176" t="s">
        <v>255</v>
      </c>
      <c r="I158" s="114" t="s">
        <v>256</v>
      </c>
      <c r="J158" s="7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  <c r="KR158" s="20"/>
      <c r="KS158" s="20"/>
      <c r="KT158" s="20"/>
      <c r="KU158" s="20"/>
      <c r="KV158" s="20"/>
      <c r="KW158" s="20"/>
      <c r="KX158" s="20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20"/>
      <c r="MJ158" s="20"/>
      <c r="MK158" s="20"/>
      <c r="ML158" s="20"/>
      <c r="MM158" s="20"/>
      <c r="MN158" s="20"/>
      <c r="MO158" s="20"/>
      <c r="MP158" s="20"/>
      <c r="MQ158" s="20"/>
      <c r="MR158" s="20"/>
      <c r="MS158" s="20"/>
      <c r="MT158" s="20"/>
      <c r="MU158" s="20"/>
      <c r="MV158" s="20"/>
      <c r="MW158" s="20"/>
      <c r="MX158" s="20"/>
      <c r="MY158" s="20"/>
      <c r="MZ158" s="20"/>
      <c r="NA158" s="20"/>
      <c r="NB158" s="20"/>
      <c r="NC158" s="20"/>
      <c r="ND158" s="20"/>
      <c r="NE158" s="20"/>
      <c r="NF158" s="20"/>
      <c r="NG158" s="20"/>
      <c r="NH158" s="20"/>
      <c r="NI158" s="20"/>
      <c r="NJ158" s="20"/>
      <c r="NK158" s="20"/>
      <c r="NL158" s="20"/>
      <c r="NM158" s="20"/>
      <c r="NN158" s="20"/>
      <c r="NO158" s="20"/>
      <c r="NP158" s="20"/>
      <c r="NQ158" s="20"/>
      <c r="NR158" s="20"/>
      <c r="NS158" s="20"/>
      <c r="NT158" s="20"/>
      <c r="NU158" s="20"/>
      <c r="NV158" s="20"/>
      <c r="NW158" s="20"/>
      <c r="NX158" s="20"/>
      <c r="NY158" s="20"/>
      <c r="NZ158" s="20"/>
      <c r="OA158" s="20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0"/>
      <c r="OM158" s="20"/>
      <c r="ON158" s="20"/>
      <c r="OO158" s="20"/>
      <c r="OP158" s="20"/>
      <c r="OQ158" s="20"/>
      <c r="OR158" s="20"/>
      <c r="OS158" s="20"/>
      <c r="OT158" s="20"/>
      <c r="OU158" s="20"/>
      <c r="OV158" s="20"/>
      <c r="OW158" s="20"/>
      <c r="OX158" s="20"/>
      <c r="OY158" s="20"/>
      <c r="OZ158" s="20"/>
      <c r="PA158" s="20"/>
      <c r="PB158" s="20"/>
      <c r="PC158" s="20"/>
      <c r="PD158" s="20"/>
      <c r="PE158" s="20"/>
      <c r="PF158" s="20"/>
      <c r="PG158" s="20"/>
      <c r="PH158" s="20"/>
      <c r="PI158" s="20"/>
      <c r="PJ158" s="20"/>
      <c r="PK158" s="20"/>
      <c r="PL158" s="20"/>
      <c r="PM158" s="20"/>
      <c r="PN158" s="20"/>
      <c r="PO158" s="20"/>
      <c r="PP158" s="20"/>
      <c r="PQ158" s="20"/>
      <c r="PR158" s="20"/>
      <c r="PS158" s="20"/>
      <c r="PT158" s="20"/>
      <c r="PU158" s="20"/>
      <c r="PV158" s="20"/>
      <c r="PW158" s="20"/>
      <c r="PX158" s="20"/>
      <c r="PY158" s="20"/>
      <c r="PZ158" s="20"/>
      <c r="QA158" s="20"/>
      <c r="QB158" s="20"/>
      <c r="QC158" s="20"/>
      <c r="QD158" s="20"/>
      <c r="QE158" s="20"/>
      <c r="QF158" s="20"/>
      <c r="QG158" s="20"/>
      <c r="QH158" s="20"/>
      <c r="QI158" s="20"/>
      <c r="QJ158" s="20"/>
      <c r="QK158" s="20"/>
      <c r="QL158" s="20"/>
      <c r="QM158" s="20"/>
      <c r="QN158" s="20"/>
      <c r="QO158" s="20"/>
      <c r="QP158" s="20"/>
      <c r="QQ158" s="20"/>
      <c r="QR158" s="20"/>
      <c r="QS158" s="20"/>
      <c r="QT158" s="20"/>
      <c r="QU158" s="20"/>
      <c r="QV158" s="20"/>
      <c r="QW158" s="20"/>
      <c r="QX158" s="20"/>
      <c r="QY158" s="20"/>
      <c r="QZ158" s="20"/>
      <c r="RA158" s="20"/>
      <c r="RB158" s="20"/>
      <c r="RC158" s="20"/>
      <c r="RD158" s="20"/>
      <c r="RE158" s="20"/>
      <c r="RF158" s="20"/>
      <c r="RG158" s="20"/>
      <c r="RH158" s="20"/>
      <c r="RI158" s="20"/>
      <c r="RJ158" s="20"/>
      <c r="RK158" s="20"/>
      <c r="RL158" s="20"/>
      <c r="RM158" s="20"/>
      <c r="RN158" s="20"/>
      <c r="RO158" s="20"/>
      <c r="RP158" s="20"/>
      <c r="RQ158" s="20"/>
      <c r="RR158" s="20"/>
      <c r="RS158" s="20"/>
      <c r="RT158" s="20"/>
      <c r="RU158" s="20"/>
      <c r="RV158" s="20"/>
      <c r="RW158" s="20"/>
      <c r="RX158" s="20"/>
      <c r="RY158" s="20"/>
      <c r="RZ158" s="20"/>
      <c r="SA158" s="20"/>
      <c r="SB158" s="20"/>
      <c r="SC158" s="20"/>
      <c r="SD158" s="20"/>
      <c r="SE158" s="20"/>
      <c r="SF158" s="20"/>
      <c r="SG158" s="20"/>
      <c r="SH158" s="20"/>
      <c r="SI158" s="20"/>
      <c r="SJ158" s="20"/>
      <c r="SK158" s="20"/>
      <c r="SL158" s="20"/>
      <c r="SM158" s="20"/>
      <c r="SN158" s="20"/>
      <c r="SO158" s="20"/>
      <c r="SP158" s="20"/>
      <c r="SQ158" s="20"/>
      <c r="SR158" s="20"/>
      <c r="SS158" s="20"/>
      <c r="ST158" s="20"/>
      <c r="SU158" s="20"/>
      <c r="SV158" s="20"/>
      <c r="SW158" s="20"/>
      <c r="SX158" s="20"/>
      <c r="SY158" s="20"/>
      <c r="SZ158" s="20"/>
      <c r="TA158" s="20"/>
      <c r="TB158" s="20"/>
      <c r="TC158" s="20"/>
      <c r="TD158" s="20"/>
      <c r="TE158" s="20"/>
      <c r="TF158" s="20"/>
      <c r="TG158" s="20"/>
      <c r="TH158" s="20"/>
      <c r="TI158" s="20"/>
      <c r="TJ158" s="20"/>
      <c r="TK158" s="20"/>
      <c r="TL158" s="20"/>
      <c r="TM158" s="20"/>
      <c r="TN158" s="20"/>
      <c r="TO158" s="20"/>
      <c r="TP158" s="20"/>
      <c r="TQ158" s="20"/>
      <c r="TR158" s="20"/>
      <c r="TS158" s="20"/>
      <c r="TT158" s="20"/>
      <c r="TU158" s="20"/>
      <c r="TV158" s="20"/>
      <c r="TW158" s="20"/>
      <c r="TX158" s="20"/>
      <c r="TY158" s="20"/>
      <c r="TZ158" s="20"/>
      <c r="UA158" s="20"/>
      <c r="UB158" s="20"/>
      <c r="UC158" s="20"/>
      <c r="UD158" s="20"/>
      <c r="UE158" s="20"/>
      <c r="UF158" s="20"/>
      <c r="UG158" s="20"/>
      <c r="UH158" s="20"/>
      <c r="UI158" s="20"/>
      <c r="UJ158" s="20"/>
      <c r="UK158" s="20"/>
      <c r="UL158" s="20"/>
      <c r="UM158" s="20"/>
      <c r="UN158" s="20"/>
      <c r="UO158" s="20"/>
      <c r="UP158" s="20"/>
      <c r="UQ158" s="20"/>
      <c r="UR158" s="20"/>
      <c r="US158" s="20"/>
      <c r="UT158" s="20"/>
      <c r="UU158" s="20"/>
      <c r="UV158" s="20"/>
      <c r="UW158" s="20"/>
      <c r="UX158" s="20"/>
      <c r="UY158" s="20"/>
      <c r="UZ158" s="20"/>
      <c r="VA158" s="20"/>
      <c r="VB158" s="20"/>
      <c r="VC158" s="20"/>
      <c r="VD158" s="20"/>
      <c r="VE158" s="20"/>
      <c r="VF158" s="20"/>
      <c r="VG158" s="20"/>
      <c r="VH158" s="20"/>
      <c r="VI158" s="20"/>
      <c r="VJ158" s="20"/>
      <c r="VK158" s="20"/>
      <c r="VL158" s="20"/>
      <c r="VM158" s="20"/>
      <c r="VN158" s="20"/>
      <c r="VO158" s="20"/>
      <c r="VP158" s="20"/>
      <c r="VQ158" s="20"/>
      <c r="VR158" s="20"/>
      <c r="VS158" s="20"/>
      <c r="VT158" s="20"/>
      <c r="VU158" s="20"/>
      <c r="VV158" s="20"/>
      <c r="VW158" s="20"/>
      <c r="VX158" s="20"/>
      <c r="VY158" s="20"/>
      <c r="VZ158" s="20"/>
      <c r="WA158" s="20"/>
      <c r="WB158" s="20"/>
      <c r="WC158" s="20"/>
      <c r="WD158" s="20"/>
      <c r="WE158" s="20"/>
      <c r="WF158" s="20"/>
      <c r="WG158" s="20"/>
      <c r="WH158" s="20"/>
      <c r="WI158" s="20"/>
      <c r="WJ158" s="20"/>
      <c r="WK158" s="20"/>
      <c r="WL158" s="20"/>
      <c r="WM158" s="20"/>
      <c r="WN158" s="20"/>
      <c r="WO158" s="20"/>
      <c r="WP158" s="20"/>
      <c r="WQ158" s="20"/>
      <c r="WR158" s="20"/>
      <c r="WS158" s="20"/>
      <c r="WT158" s="20"/>
      <c r="WU158" s="20"/>
      <c r="WV158" s="20"/>
      <c r="WW158" s="20"/>
      <c r="WX158" s="20"/>
      <c r="WY158" s="20"/>
      <c r="WZ158" s="20"/>
      <c r="XA158" s="20"/>
      <c r="XB158" s="20"/>
      <c r="XC158" s="20"/>
      <c r="XD158" s="20"/>
      <c r="XE158" s="20"/>
      <c r="XF158" s="20"/>
      <c r="XG158" s="20"/>
      <c r="XH158" s="20"/>
      <c r="XI158" s="20"/>
      <c r="XJ158" s="20"/>
      <c r="XK158" s="20"/>
      <c r="XL158" s="20"/>
      <c r="XM158" s="20"/>
      <c r="XN158" s="20"/>
      <c r="XO158" s="20"/>
      <c r="XP158" s="20"/>
      <c r="XQ158" s="20"/>
      <c r="XR158" s="20"/>
      <c r="XS158" s="20"/>
      <c r="XT158" s="20"/>
      <c r="XU158" s="20"/>
      <c r="XV158" s="20"/>
      <c r="XW158" s="20"/>
      <c r="XX158" s="20"/>
      <c r="XY158" s="20"/>
      <c r="XZ158" s="20"/>
      <c r="YA158" s="20"/>
      <c r="YB158" s="20"/>
      <c r="YC158" s="20"/>
      <c r="YD158" s="20"/>
      <c r="YE158" s="20"/>
      <c r="YF158" s="20"/>
      <c r="YG158" s="20"/>
      <c r="YH158" s="20"/>
      <c r="YI158" s="20"/>
      <c r="YJ158" s="20"/>
      <c r="YK158" s="20"/>
      <c r="YL158" s="20"/>
      <c r="YM158" s="20"/>
      <c r="YN158" s="20"/>
      <c r="YO158" s="20"/>
      <c r="YP158" s="20"/>
      <c r="YQ158" s="20"/>
      <c r="YR158" s="20"/>
      <c r="YS158" s="20"/>
      <c r="YT158" s="20"/>
      <c r="YU158" s="20"/>
      <c r="YV158" s="20"/>
      <c r="YW158" s="20"/>
      <c r="YX158" s="20"/>
      <c r="YY158" s="20"/>
      <c r="YZ158" s="20"/>
      <c r="ZA158" s="20"/>
      <c r="ZB158" s="20"/>
      <c r="ZC158" s="20"/>
      <c r="ZD158" s="20"/>
      <c r="ZE158" s="20"/>
      <c r="ZF158" s="20"/>
      <c r="ZG158" s="20"/>
      <c r="ZH158" s="20"/>
      <c r="ZI158" s="20"/>
      <c r="ZJ158" s="20"/>
      <c r="ZK158" s="20"/>
      <c r="ZL158" s="20"/>
      <c r="ZM158" s="20"/>
      <c r="ZN158" s="20"/>
      <c r="ZO158" s="20"/>
      <c r="ZP158" s="20"/>
      <c r="ZQ158" s="20"/>
      <c r="ZR158" s="20"/>
      <c r="ZS158" s="20"/>
      <c r="ZT158" s="20"/>
      <c r="ZU158" s="20"/>
      <c r="ZV158" s="20"/>
      <c r="ZW158" s="20"/>
      <c r="ZX158" s="20"/>
      <c r="ZY158" s="20"/>
      <c r="ZZ158" s="20"/>
      <c r="AAA158" s="20"/>
      <c r="AAB158" s="20"/>
      <c r="AAC158" s="20"/>
      <c r="AAD158" s="20"/>
      <c r="AAE158" s="20"/>
      <c r="AAF158" s="20"/>
      <c r="AAG158" s="20"/>
      <c r="AAH158" s="20"/>
      <c r="AAI158" s="20"/>
      <c r="AAJ158" s="20"/>
      <c r="AAK158" s="20"/>
      <c r="AAL158" s="20"/>
      <c r="AAM158" s="20"/>
      <c r="AAN158" s="20"/>
      <c r="AAO158" s="20"/>
      <c r="AAP158" s="20"/>
      <c r="AAQ158" s="20"/>
      <c r="AAR158" s="20"/>
      <c r="AAS158" s="20"/>
      <c r="AAT158" s="20"/>
      <c r="AAU158" s="20"/>
      <c r="AAV158" s="20"/>
      <c r="AAW158" s="20"/>
      <c r="AAX158" s="20"/>
      <c r="AAY158" s="20"/>
      <c r="AAZ158" s="20"/>
      <c r="ABA158" s="20"/>
      <c r="ABB158" s="20"/>
      <c r="ABC158" s="20"/>
      <c r="ABD158" s="20"/>
      <c r="ABE158" s="20"/>
      <c r="ABF158" s="20"/>
      <c r="ABG158" s="20"/>
      <c r="ABH158" s="20"/>
      <c r="ABI158" s="20"/>
      <c r="ABJ158" s="20"/>
      <c r="ABK158" s="20"/>
      <c r="ABL158" s="20"/>
      <c r="ABM158" s="20"/>
      <c r="ABN158" s="20"/>
      <c r="ABO158" s="20"/>
      <c r="ABP158" s="20"/>
      <c r="ABQ158" s="20"/>
      <c r="ABR158" s="20"/>
      <c r="ABS158" s="20"/>
      <c r="ABT158" s="20"/>
      <c r="ABU158" s="20"/>
      <c r="ABV158" s="20"/>
      <c r="ABW158" s="20"/>
      <c r="ABX158" s="20"/>
      <c r="ABY158" s="20"/>
      <c r="ABZ158" s="20"/>
      <c r="ACA158" s="20"/>
      <c r="ACB158" s="20"/>
      <c r="ACC158" s="20"/>
      <c r="ACD158" s="20"/>
      <c r="ACE158" s="20"/>
      <c r="ACF158" s="20"/>
      <c r="ACG158" s="20"/>
      <c r="ACH158" s="20"/>
      <c r="ACI158" s="20"/>
      <c r="ACJ158" s="20"/>
      <c r="ACK158" s="20"/>
      <c r="ACL158" s="20"/>
      <c r="ACM158" s="20"/>
      <c r="ACN158" s="20"/>
      <c r="ACO158" s="20"/>
      <c r="ACP158" s="20"/>
      <c r="ACQ158" s="20"/>
      <c r="ACR158" s="20"/>
      <c r="ACS158" s="20"/>
      <c r="ACT158" s="20"/>
      <c r="ACU158" s="20"/>
      <c r="ACV158" s="20"/>
      <c r="ACW158" s="20"/>
      <c r="ACX158" s="20"/>
      <c r="ACY158" s="20"/>
      <c r="ACZ158" s="20"/>
      <c r="ADA158" s="20"/>
      <c r="ADB158" s="20"/>
      <c r="ADC158" s="20"/>
      <c r="ADD158" s="20"/>
      <c r="ADE158" s="20"/>
      <c r="ADF158" s="20"/>
      <c r="ADG158" s="20"/>
      <c r="ADH158" s="20"/>
      <c r="ADI158" s="20"/>
      <c r="ADJ158" s="20"/>
      <c r="ADK158" s="20"/>
      <c r="ADL158" s="20"/>
      <c r="ADM158" s="20"/>
      <c r="ADN158" s="20"/>
      <c r="ADO158" s="20"/>
      <c r="ADP158" s="20"/>
      <c r="ADQ158" s="20"/>
      <c r="ADR158" s="20"/>
      <c r="ADS158" s="20"/>
      <c r="ADT158" s="20"/>
      <c r="ADU158" s="20"/>
      <c r="ADV158" s="20"/>
      <c r="ADW158" s="20"/>
      <c r="ADX158" s="20"/>
      <c r="ADY158" s="20"/>
      <c r="ADZ158" s="20"/>
      <c r="AEA158" s="20"/>
      <c r="AEB158" s="20"/>
      <c r="AEC158" s="20"/>
      <c r="AED158" s="20"/>
      <c r="AEE158" s="20"/>
      <c r="AEF158" s="20"/>
      <c r="AEG158" s="20"/>
      <c r="AEH158" s="20"/>
      <c r="AEI158" s="20"/>
      <c r="AEJ158" s="20"/>
      <c r="AEK158" s="20"/>
      <c r="AEL158" s="20"/>
      <c r="AEM158" s="20"/>
      <c r="AEN158" s="20"/>
      <c r="AEO158" s="20"/>
      <c r="AEP158" s="20"/>
      <c r="AEQ158" s="20"/>
      <c r="AER158" s="20"/>
      <c r="AES158" s="20"/>
      <c r="AET158" s="20"/>
      <c r="AEU158" s="20"/>
      <c r="AEV158" s="20"/>
      <c r="AEW158" s="20"/>
      <c r="AEX158" s="20"/>
      <c r="AEY158" s="20"/>
      <c r="AEZ158" s="20"/>
      <c r="AFA158" s="20"/>
      <c r="AFB158" s="20"/>
      <c r="AFC158" s="20"/>
      <c r="AFD158" s="20"/>
      <c r="AFE158" s="20"/>
      <c r="AFF158" s="20"/>
      <c r="AFG158" s="20"/>
      <c r="AFH158" s="20"/>
      <c r="AFI158" s="20"/>
      <c r="AFJ158" s="20"/>
      <c r="AFK158" s="20"/>
      <c r="AFL158" s="20"/>
      <c r="AFM158" s="20"/>
      <c r="AFN158" s="20"/>
      <c r="AFO158" s="20"/>
      <c r="AFP158" s="20"/>
      <c r="AFQ158" s="20"/>
      <c r="AFR158" s="20"/>
      <c r="AFS158" s="20"/>
      <c r="AFT158" s="20"/>
      <c r="AFU158" s="20"/>
      <c r="AFV158" s="20"/>
      <c r="AFW158" s="20"/>
      <c r="AFX158" s="20"/>
      <c r="AFY158" s="20"/>
      <c r="AFZ158" s="20"/>
      <c r="AGA158" s="20"/>
      <c r="AGB158" s="20"/>
      <c r="AGC158" s="20"/>
      <c r="AGD158" s="20"/>
      <c r="AGE158" s="20"/>
      <c r="AGF158" s="20"/>
      <c r="AGG158" s="20"/>
      <c r="AGH158" s="20"/>
      <c r="AGI158" s="20"/>
      <c r="AGJ158" s="20"/>
      <c r="AGK158" s="20"/>
      <c r="AGL158" s="20"/>
      <c r="AGM158" s="20"/>
      <c r="AGN158" s="20"/>
      <c r="AGO158" s="20"/>
      <c r="AGP158" s="20"/>
      <c r="AGQ158" s="20"/>
      <c r="AGR158" s="20"/>
      <c r="AGS158" s="20"/>
      <c r="AGT158" s="20"/>
      <c r="AGU158" s="20"/>
      <c r="AGV158" s="20"/>
      <c r="AGW158" s="20"/>
      <c r="AGX158" s="20"/>
      <c r="AGY158" s="20"/>
      <c r="AGZ158" s="20"/>
      <c r="AHA158" s="20"/>
      <c r="AHB158" s="20"/>
      <c r="AHC158" s="20"/>
      <c r="AHD158" s="20"/>
      <c r="AHE158" s="20"/>
      <c r="AHF158" s="20"/>
      <c r="AHG158" s="20"/>
      <c r="AHH158" s="20"/>
      <c r="AHI158" s="20"/>
      <c r="AHJ158" s="20"/>
      <c r="AHK158" s="20"/>
      <c r="AHL158" s="20"/>
      <c r="AHM158" s="20"/>
      <c r="AHN158" s="20"/>
      <c r="AHO158" s="20"/>
      <c r="AHP158" s="20"/>
      <c r="AHQ158" s="20"/>
      <c r="AHR158" s="20"/>
      <c r="AHS158" s="20"/>
      <c r="AHT158" s="20"/>
      <c r="AHU158" s="20"/>
      <c r="AHV158" s="20"/>
      <c r="AHW158" s="20"/>
      <c r="AHX158" s="20"/>
      <c r="AHY158" s="20"/>
      <c r="AHZ158" s="20"/>
      <c r="AIA158" s="20"/>
      <c r="AIB158" s="20"/>
      <c r="AIC158" s="20"/>
      <c r="AID158" s="20"/>
      <c r="AIE158" s="20"/>
      <c r="AIF158" s="20"/>
      <c r="AIG158" s="20"/>
      <c r="AIH158" s="20"/>
      <c r="AII158" s="20"/>
      <c r="AIJ158" s="20"/>
      <c r="AIK158" s="20"/>
      <c r="AIL158" s="20"/>
      <c r="AIM158" s="20"/>
      <c r="AIN158" s="20"/>
      <c r="AIO158" s="20"/>
      <c r="AIP158" s="20"/>
      <c r="AIQ158" s="20"/>
      <c r="AIR158" s="20"/>
      <c r="AIS158" s="20"/>
      <c r="AIT158" s="20"/>
      <c r="AIU158" s="20"/>
      <c r="AIV158" s="20"/>
      <c r="AIW158" s="20"/>
      <c r="AIX158" s="20"/>
      <c r="AIY158" s="20"/>
      <c r="AIZ158" s="20"/>
      <c r="AJA158" s="20"/>
      <c r="AJB158" s="20"/>
      <c r="AJC158" s="20"/>
      <c r="AJD158" s="20"/>
      <c r="AJE158" s="20"/>
      <c r="AJF158" s="20"/>
      <c r="AJG158" s="20"/>
      <c r="AJH158" s="20"/>
      <c r="AJI158" s="20"/>
      <c r="AJJ158" s="20"/>
      <c r="AJK158" s="20"/>
      <c r="AJL158" s="20"/>
      <c r="AJM158" s="20"/>
      <c r="AJN158" s="20"/>
      <c r="AJO158" s="20"/>
      <c r="AJP158" s="20"/>
      <c r="AJQ158" s="20"/>
      <c r="AJR158" s="20"/>
      <c r="AJS158" s="20"/>
      <c r="AJT158" s="20"/>
      <c r="AJU158" s="20"/>
      <c r="AJV158" s="20"/>
      <c r="AJW158" s="20"/>
      <c r="AJX158" s="20"/>
      <c r="AJY158" s="20"/>
      <c r="AJZ158" s="20"/>
      <c r="AKA158" s="20"/>
      <c r="AKB158" s="20"/>
      <c r="AKC158" s="20"/>
      <c r="AKD158" s="20"/>
      <c r="AKE158" s="20"/>
      <c r="AKF158" s="20"/>
      <c r="AKG158" s="20"/>
      <c r="AKH158" s="20"/>
      <c r="AKI158" s="20"/>
      <c r="AKJ158" s="20"/>
      <c r="AKK158" s="20"/>
      <c r="AKL158" s="20"/>
      <c r="AKM158" s="20"/>
      <c r="AKN158" s="20"/>
      <c r="AKO158" s="20"/>
      <c r="AKP158" s="20"/>
      <c r="AKQ158" s="20"/>
      <c r="AKR158" s="20"/>
      <c r="AKS158" s="20"/>
      <c r="AKT158" s="20"/>
      <c r="AKU158" s="20"/>
      <c r="AKV158" s="20"/>
      <c r="AKW158" s="20"/>
      <c r="AKX158" s="20"/>
      <c r="AKY158" s="20"/>
      <c r="AKZ158" s="20"/>
      <c r="ALA158" s="20"/>
      <c r="ALB158" s="20"/>
      <c r="ALC158" s="20"/>
      <c r="ALD158" s="20"/>
      <c r="ALE158" s="20"/>
      <c r="ALF158" s="20"/>
      <c r="ALG158" s="20"/>
      <c r="ALH158" s="20"/>
      <c r="ALI158" s="20"/>
      <c r="ALJ158" s="20"/>
      <c r="ALK158" s="20"/>
      <c r="ALL158" s="20"/>
      <c r="ALM158" s="20"/>
      <c r="ALN158" s="20"/>
      <c r="ALO158" s="20"/>
      <c r="ALP158" s="20"/>
      <c r="ALQ158" s="20"/>
      <c r="ALR158" s="20"/>
      <c r="ALS158" s="20"/>
      <c r="ALT158" s="20"/>
      <c r="ALU158" s="20"/>
      <c r="ALV158" s="20"/>
      <c r="ALW158" s="20"/>
      <c r="ALX158" s="20"/>
      <c r="ALY158" s="20"/>
      <c r="ALZ158" s="20"/>
      <c r="AMA158" s="20"/>
      <c r="AMB158" s="20"/>
      <c r="AMC158" s="20"/>
      <c r="AMD158" s="20"/>
      <c r="AME158" s="20"/>
      <c r="AMF158" s="20"/>
      <c r="AMG158" s="20"/>
      <c r="AMH158" s="20"/>
      <c r="AMI158" s="20"/>
      <c r="AMJ158" s="20"/>
      <c r="AMK158" s="20"/>
    </row>
    <row r="159" spans="1:1025" s="21" customFormat="1" ht="19.5" customHeight="1">
      <c r="A159" s="260"/>
      <c r="B159" s="379"/>
      <c r="C159" s="379"/>
      <c r="D159" s="380" t="s">
        <v>188</v>
      </c>
      <c r="E159" s="380"/>
      <c r="F159" s="98">
        <f>IF(E8=1,0.076,IF(E8=2,0.03,IF(E8=3,I159,IF(E8=4,I159,¨RT Indefinido¨))))</f>
        <v>7.5999999999999998E-2</v>
      </c>
      <c r="G159" s="96">
        <f>ROUND(($G$156/(1-$F$157))*F159,2)</f>
        <v>783.89</v>
      </c>
      <c r="H159" s="177" t="s">
        <v>188</v>
      </c>
      <c r="I159" s="115">
        <v>0</v>
      </c>
      <c r="J159" s="7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  <c r="KR159" s="20"/>
      <c r="KS159" s="20"/>
      <c r="KT159" s="20"/>
      <c r="KU159" s="20"/>
      <c r="KV159" s="20"/>
      <c r="KW159" s="20"/>
      <c r="KX159" s="20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20"/>
      <c r="MJ159" s="20"/>
      <c r="MK159" s="20"/>
      <c r="ML159" s="20"/>
      <c r="MM159" s="20"/>
      <c r="MN159" s="20"/>
      <c r="MO159" s="20"/>
      <c r="MP159" s="20"/>
      <c r="MQ159" s="20"/>
      <c r="MR159" s="20"/>
      <c r="MS159" s="20"/>
      <c r="MT159" s="20"/>
      <c r="MU159" s="20"/>
      <c r="MV159" s="20"/>
      <c r="MW159" s="20"/>
      <c r="MX159" s="20"/>
      <c r="MY159" s="20"/>
      <c r="MZ159" s="20"/>
      <c r="NA159" s="20"/>
      <c r="NB159" s="20"/>
      <c r="NC159" s="20"/>
      <c r="ND159" s="20"/>
      <c r="NE159" s="20"/>
      <c r="NF159" s="20"/>
      <c r="NG159" s="20"/>
      <c r="NH159" s="20"/>
      <c r="NI159" s="20"/>
      <c r="NJ159" s="20"/>
      <c r="NK159" s="20"/>
      <c r="NL159" s="20"/>
      <c r="NM159" s="20"/>
      <c r="NN159" s="20"/>
      <c r="NO159" s="20"/>
      <c r="NP159" s="20"/>
      <c r="NQ159" s="20"/>
      <c r="NR159" s="20"/>
      <c r="NS159" s="20"/>
      <c r="NT159" s="20"/>
      <c r="NU159" s="20"/>
      <c r="NV159" s="20"/>
      <c r="NW159" s="20"/>
      <c r="NX159" s="20"/>
      <c r="NY159" s="20"/>
      <c r="NZ159" s="20"/>
      <c r="OA159" s="20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0"/>
      <c r="OM159" s="20"/>
      <c r="ON159" s="20"/>
      <c r="OO159" s="20"/>
      <c r="OP159" s="20"/>
      <c r="OQ159" s="20"/>
      <c r="OR159" s="20"/>
      <c r="OS159" s="20"/>
      <c r="OT159" s="20"/>
      <c r="OU159" s="20"/>
      <c r="OV159" s="20"/>
      <c r="OW159" s="20"/>
      <c r="OX159" s="20"/>
      <c r="OY159" s="20"/>
      <c r="OZ159" s="20"/>
      <c r="PA159" s="20"/>
      <c r="PB159" s="20"/>
      <c r="PC159" s="20"/>
      <c r="PD159" s="20"/>
      <c r="PE159" s="20"/>
      <c r="PF159" s="20"/>
      <c r="PG159" s="20"/>
      <c r="PH159" s="20"/>
      <c r="PI159" s="20"/>
      <c r="PJ159" s="20"/>
      <c r="PK159" s="20"/>
      <c r="PL159" s="20"/>
      <c r="PM159" s="20"/>
      <c r="PN159" s="20"/>
      <c r="PO159" s="20"/>
      <c r="PP159" s="20"/>
      <c r="PQ159" s="20"/>
      <c r="PR159" s="20"/>
      <c r="PS159" s="20"/>
      <c r="PT159" s="20"/>
      <c r="PU159" s="20"/>
      <c r="PV159" s="20"/>
      <c r="PW159" s="20"/>
      <c r="PX159" s="20"/>
      <c r="PY159" s="20"/>
      <c r="PZ159" s="20"/>
      <c r="QA159" s="20"/>
      <c r="QB159" s="20"/>
      <c r="QC159" s="20"/>
      <c r="QD159" s="20"/>
      <c r="QE159" s="20"/>
      <c r="QF159" s="20"/>
      <c r="QG159" s="20"/>
      <c r="QH159" s="20"/>
      <c r="QI159" s="20"/>
      <c r="QJ159" s="20"/>
      <c r="QK159" s="20"/>
      <c r="QL159" s="20"/>
      <c r="QM159" s="20"/>
      <c r="QN159" s="20"/>
      <c r="QO159" s="20"/>
      <c r="QP159" s="20"/>
      <c r="QQ159" s="20"/>
      <c r="QR159" s="20"/>
      <c r="QS159" s="20"/>
      <c r="QT159" s="20"/>
      <c r="QU159" s="20"/>
      <c r="QV159" s="20"/>
      <c r="QW159" s="20"/>
      <c r="QX159" s="20"/>
      <c r="QY159" s="20"/>
      <c r="QZ159" s="20"/>
      <c r="RA159" s="20"/>
      <c r="RB159" s="20"/>
      <c r="RC159" s="20"/>
      <c r="RD159" s="20"/>
      <c r="RE159" s="20"/>
      <c r="RF159" s="20"/>
      <c r="RG159" s="20"/>
      <c r="RH159" s="20"/>
      <c r="RI159" s="20"/>
      <c r="RJ159" s="20"/>
      <c r="RK159" s="20"/>
      <c r="RL159" s="20"/>
      <c r="RM159" s="20"/>
      <c r="RN159" s="20"/>
      <c r="RO159" s="20"/>
      <c r="RP159" s="20"/>
      <c r="RQ159" s="20"/>
      <c r="RR159" s="20"/>
      <c r="RS159" s="20"/>
      <c r="RT159" s="20"/>
      <c r="RU159" s="20"/>
      <c r="RV159" s="20"/>
      <c r="RW159" s="20"/>
      <c r="RX159" s="20"/>
      <c r="RY159" s="20"/>
      <c r="RZ159" s="20"/>
      <c r="SA159" s="20"/>
      <c r="SB159" s="20"/>
      <c r="SC159" s="20"/>
      <c r="SD159" s="20"/>
      <c r="SE159" s="20"/>
      <c r="SF159" s="20"/>
      <c r="SG159" s="20"/>
      <c r="SH159" s="20"/>
      <c r="SI159" s="20"/>
      <c r="SJ159" s="20"/>
      <c r="SK159" s="20"/>
      <c r="SL159" s="20"/>
      <c r="SM159" s="20"/>
      <c r="SN159" s="20"/>
      <c r="SO159" s="20"/>
      <c r="SP159" s="20"/>
      <c r="SQ159" s="20"/>
      <c r="SR159" s="20"/>
      <c r="SS159" s="20"/>
      <c r="ST159" s="20"/>
      <c r="SU159" s="20"/>
      <c r="SV159" s="20"/>
      <c r="SW159" s="20"/>
      <c r="SX159" s="20"/>
      <c r="SY159" s="20"/>
      <c r="SZ159" s="20"/>
      <c r="TA159" s="20"/>
      <c r="TB159" s="20"/>
      <c r="TC159" s="20"/>
      <c r="TD159" s="20"/>
      <c r="TE159" s="20"/>
      <c r="TF159" s="20"/>
      <c r="TG159" s="20"/>
      <c r="TH159" s="20"/>
      <c r="TI159" s="20"/>
      <c r="TJ159" s="20"/>
      <c r="TK159" s="20"/>
      <c r="TL159" s="20"/>
      <c r="TM159" s="20"/>
      <c r="TN159" s="20"/>
      <c r="TO159" s="20"/>
      <c r="TP159" s="20"/>
      <c r="TQ159" s="20"/>
      <c r="TR159" s="20"/>
      <c r="TS159" s="20"/>
      <c r="TT159" s="20"/>
      <c r="TU159" s="20"/>
      <c r="TV159" s="20"/>
      <c r="TW159" s="20"/>
      <c r="TX159" s="20"/>
      <c r="TY159" s="20"/>
      <c r="TZ159" s="20"/>
      <c r="UA159" s="20"/>
      <c r="UB159" s="20"/>
      <c r="UC159" s="20"/>
      <c r="UD159" s="20"/>
      <c r="UE159" s="20"/>
      <c r="UF159" s="20"/>
      <c r="UG159" s="20"/>
      <c r="UH159" s="20"/>
      <c r="UI159" s="20"/>
      <c r="UJ159" s="20"/>
      <c r="UK159" s="20"/>
      <c r="UL159" s="20"/>
      <c r="UM159" s="20"/>
      <c r="UN159" s="20"/>
      <c r="UO159" s="20"/>
      <c r="UP159" s="20"/>
      <c r="UQ159" s="20"/>
      <c r="UR159" s="20"/>
      <c r="US159" s="20"/>
      <c r="UT159" s="20"/>
      <c r="UU159" s="20"/>
      <c r="UV159" s="20"/>
      <c r="UW159" s="20"/>
      <c r="UX159" s="20"/>
      <c r="UY159" s="20"/>
      <c r="UZ159" s="20"/>
      <c r="VA159" s="20"/>
      <c r="VB159" s="20"/>
      <c r="VC159" s="20"/>
      <c r="VD159" s="20"/>
      <c r="VE159" s="20"/>
      <c r="VF159" s="20"/>
      <c r="VG159" s="20"/>
      <c r="VH159" s="20"/>
      <c r="VI159" s="20"/>
      <c r="VJ159" s="20"/>
      <c r="VK159" s="20"/>
      <c r="VL159" s="20"/>
      <c r="VM159" s="20"/>
      <c r="VN159" s="20"/>
      <c r="VO159" s="20"/>
      <c r="VP159" s="20"/>
      <c r="VQ159" s="20"/>
      <c r="VR159" s="20"/>
      <c r="VS159" s="20"/>
      <c r="VT159" s="20"/>
      <c r="VU159" s="20"/>
      <c r="VV159" s="20"/>
      <c r="VW159" s="20"/>
      <c r="VX159" s="20"/>
      <c r="VY159" s="20"/>
      <c r="VZ159" s="20"/>
      <c r="WA159" s="20"/>
      <c r="WB159" s="20"/>
      <c r="WC159" s="20"/>
      <c r="WD159" s="20"/>
      <c r="WE159" s="20"/>
      <c r="WF159" s="20"/>
      <c r="WG159" s="20"/>
      <c r="WH159" s="20"/>
      <c r="WI159" s="20"/>
      <c r="WJ159" s="20"/>
      <c r="WK159" s="20"/>
      <c r="WL159" s="20"/>
      <c r="WM159" s="20"/>
      <c r="WN159" s="20"/>
      <c r="WO159" s="20"/>
      <c r="WP159" s="20"/>
      <c r="WQ159" s="20"/>
      <c r="WR159" s="20"/>
      <c r="WS159" s="20"/>
      <c r="WT159" s="20"/>
      <c r="WU159" s="20"/>
      <c r="WV159" s="20"/>
      <c r="WW159" s="20"/>
      <c r="WX159" s="20"/>
      <c r="WY159" s="20"/>
      <c r="WZ159" s="20"/>
      <c r="XA159" s="20"/>
      <c r="XB159" s="20"/>
      <c r="XC159" s="20"/>
      <c r="XD159" s="20"/>
      <c r="XE159" s="20"/>
      <c r="XF159" s="20"/>
      <c r="XG159" s="20"/>
      <c r="XH159" s="20"/>
      <c r="XI159" s="20"/>
      <c r="XJ159" s="20"/>
      <c r="XK159" s="20"/>
      <c r="XL159" s="20"/>
      <c r="XM159" s="20"/>
      <c r="XN159" s="20"/>
      <c r="XO159" s="20"/>
      <c r="XP159" s="20"/>
      <c r="XQ159" s="20"/>
      <c r="XR159" s="20"/>
      <c r="XS159" s="20"/>
      <c r="XT159" s="20"/>
      <c r="XU159" s="20"/>
      <c r="XV159" s="20"/>
      <c r="XW159" s="20"/>
      <c r="XX159" s="20"/>
      <c r="XY159" s="20"/>
      <c r="XZ159" s="20"/>
      <c r="YA159" s="20"/>
      <c r="YB159" s="20"/>
      <c r="YC159" s="20"/>
      <c r="YD159" s="20"/>
      <c r="YE159" s="20"/>
      <c r="YF159" s="20"/>
      <c r="YG159" s="20"/>
      <c r="YH159" s="20"/>
      <c r="YI159" s="20"/>
      <c r="YJ159" s="20"/>
      <c r="YK159" s="20"/>
      <c r="YL159" s="20"/>
      <c r="YM159" s="20"/>
      <c r="YN159" s="20"/>
      <c r="YO159" s="20"/>
      <c r="YP159" s="20"/>
      <c r="YQ159" s="20"/>
      <c r="YR159" s="20"/>
      <c r="YS159" s="20"/>
      <c r="YT159" s="20"/>
      <c r="YU159" s="20"/>
      <c r="YV159" s="20"/>
      <c r="YW159" s="20"/>
      <c r="YX159" s="20"/>
      <c r="YY159" s="20"/>
      <c r="YZ159" s="20"/>
      <c r="ZA159" s="20"/>
      <c r="ZB159" s="20"/>
      <c r="ZC159" s="20"/>
      <c r="ZD159" s="20"/>
      <c r="ZE159" s="20"/>
      <c r="ZF159" s="20"/>
      <c r="ZG159" s="20"/>
      <c r="ZH159" s="20"/>
      <c r="ZI159" s="20"/>
      <c r="ZJ159" s="20"/>
      <c r="ZK159" s="20"/>
      <c r="ZL159" s="20"/>
      <c r="ZM159" s="20"/>
      <c r="ZN159" s="20"/>
      <c r="ZO159" s="20"/>
      <c r="ZP159" s="20"/>
      <c r="ZQ159" s="20"/>
      <c r="ZR159" s="20"/>
      <c r="ZS159" s="20"/>
      <c r="ZT159" s="20"/>
      <c r="ZU159" s="20"/>
      <c r="ZV159" s="20"/>
      <c r="ZW159" s="20"/>
      <c r="ZX159" s="20"/>
      <c r="ZY159" s="20"/>
      <c r="ZZ159" s="20"/>
      <c r="AAA159" s="20"/>
      <c r="AAB159" s="20"/>
      <c r="AAC159" s="20"/>
      <c r="AAD159" s="20"/>
      <c r="AAE159" s="20"/>
      <c r="AAF159" s="20"/>
      <c r="AAG159" s="20"/>
      <c r="AAH159" s="20"/>
      <c r="AAI159" s="20"/>
      <c r="AAJ159" s="20"/>
      <c r="AAK159" s="20"/>
      <c r="AAL159" s="20"/>
      <c r="AAM159" s="20"/>
      <c r="AAN159" s="20"/>
      <c r="AAO159" s="20"/>
      <c r="AAP159" s="20"/>
      <c r="AAQ159" s="20"/>
      <c r="AAR159" s="20"/>
      <c r="AAS159" s="20"/>
      <c r="AAT159" s="20"/>
      <c r="AAU159" s="20"/>
      <c r="AAV159" s="20"/>
      <c r="AAW159" s="20"/>
      <c r="AAX159" s="20"/>
      <c r="AAY159" s="20"/>
      <c r="AAZ159" s="20"/>
      <c r="ABA159" s="20"/>
      <c r="ABB159" s="20"/>
      <c r="ABC159" s="20"/>
      <c r="ABD159" s="20"/>
      <c r="ABE159" s="20"/>
      <c r="ABF159" s="20"/>
      <c r="ABG159" s="20"/>
      <c r="ABH159" s="20"/>
      <c r="ABI159" s="20"/>
      <c r="ABJ159" s="20"/>
      <c r="ABK159" s="20"/>
      <c r="ABL159" s="20"/>
      <c r="ABM159" s="20"/>
      <c r="ABN159" s="20"/>
      <c r="ABO159" s="20"/>
      <c r="ABP159" s="20"/>
      <c r="ABQ159" s="20"/>
      <c r="ABR159" s="20"/>
      <c r="ABS159" s="20"/>
      <c r="ABT159" s="20"/>
      <c r="ABU159" s="20"/>
      <c r="ABV159" s="20"/>
      <c r="ABW159" s="20"/>
      <c r="ABX159" s="20"/>
      <c r="ABY159" s="20"/>
      <c r="ABZ159" s="20"/>
      <c r="ACA159" s="20"/>
      <c r="ACB159" s="20"/>
      <c r="ACC159" s="20"/>
      <c r="ACD159" s="20"/>
      <c r="ACE159" s="20"/>
      <c r="ACF159" s="20"/>
      <c r="ACG159" s="20"/>
      <c r="ACH159" s="20"/>
      <c r="ACI159" s="20"/>
      <c r="ACJ159" s="20"/>
      <c r="ACK159" s="20"/>
      <c r="ACL159" s="20"/>
      <c r="ACM159" s="20"/>
      <c r="ACN159" s="20"/>
      <c r="ACO159" s="20"/>
      <c r="ACP159" s="20"/>
      <c r="ACQ159" s="20"/>
      <c r="ACR159" s="20"/>
      <c r="ACS159" s="20"/>
      <c r="ACT159" s="20"/>
      <c r="ACU159" s="20"/>
      <c r="ACV159" s="20"/>
      <c r="ACW159" s="20"/>
      <c r="ACX159" s="20"/>
      <c r="ACY159" s="20"/>
      <c r="ACZ159" s="20"/>
      <c r="ADA159" s="20"/>
      <c r="ADB159" s="20"/>
      <c r="ADC159" s="20"/>
      <c r="ADD159" s="20"/>
      <c r="ADE159" s="20"/>
      <c r="ADF159" s="20"/>
      <c r="ADG159" s="20"/>
      <c r="ADH159" s="20"/>
      <c r="ADI159" s="20"/>
      <c r="ADJ159" s="20"/>
      <c r="ADK159" s="20"/>
      <c r="ADL159" s="20"/>
      <c r="ADM159" s="20"/>
      <c r="ADN159" s="20"/>
      <c r="ADO159" s="20"/>
      <c r="ADP159" s="20"/>
      <c r="ADQ159" s="20"/>
      <c r="ADR159" s="20"/>
      <c r="ADS159" s="20"/>
      <c r="ADT159" s="20"/>
      <c r="ADU159" s="20"/>
      <c r="ADV159" s="20"/>
      <c r="ADW159" s="20"/>
      <c r="ADX159" s="20"/>
      <c r="ADY159" s="20"/>
      <c r="ADZ159" s="20"/>
      <c r="AEA159" s="20"/>
      <c r="AEB159" s="20"/>
      <c r="AEC159" s="20"/>
      <c r="AED159" s="20"/>
      <c r="AEE159" s="20"/>
      <c r="AEF159" s="20"/>
      <c r="AEG159" s="20"/>
      <c r="AEH159" s="20"/>
      <c r="AEI159" s="20"/>
      <c r="AEJ159" s="20"/>
      <c r="AEK159" s="20"/>
      <c r="AEL159" s="20"/>
      <c r="AEM159" s="20"/>
      <c r="AEN159" s="20"/>
      <c r="AEO159" s="20"/>
      <c r="AEP159" s="20"/>
      <c r="AEQ159" s="20"/>
      <c r="AER159" s="20"/>
      <c r="AES159" s="20"/>
      <c r="AET159" s="20"/>
      <c r="AEU159" s="20"/>
      <c r="AEV159" s="20"/>
      <c r="AEW159" s="20"/>
      <c r="AEX159" s="20"/>
      <c r="AEY159" s="20"/>
      <c r="AEZ159" s="20"/>
      <c r="AFA159" s="20"/>
      <c r="AFB159" s="20"/>
      <c r="AFC159" s="20"/>
      <c r="AFD159" s="20"/>
      <c r="AFE159" s="20"/>
      <c r="AFF159" s="20"/>
      <c r="AFG159" s="20"/>
      <c r="AFH159" s="20"/>
      <c r="AFI159" s="20"/>
      <c r="AFJ159" s="20"/>
      <c r="AFK159" s="20"/>
      <c r="AFL159" s="20"/>
      <c r="AFM159" s="20"/>
      <c r="AFN159" s="20"/>
      <c r="AFO159" s="20"/>
      <c r="AFP159" s="20"/>
      <c r="AFQ159" s="20"/>
      <c r="AFR159" s="20"/>
      <c r="AFS159" s="20"/>
      <c r="AFT159" s="20"/>
      <c r="AFU159" s="20"/>
      <c r="AFV159" s="20"/>
      <c r="AFW159" s="20"/>
      <c r="AFX159" s="20"/>
      <c r="AFY159" s="20"/>
      <c r="AFZ159" s="20"/>
      <c r="AGA159" s="20"/>
      <c r="AGB159" s="20"/>
      <c r="AGC159" s="20"/>
      <c r="AGD159" s="20"/>
      <c r="AGE159" s="20"/>
      <c r="AGF159" s="20"/>
      <c r="AGG159" s="20"/>
      <c r="AGH159" s="20"/>
      <c r="AGI159" s="20"/>
      <c r="AGJ159" s="20"/>
      <c r="AGK159" s="20"/>
      <c r="AGL159" s="20"/>
      <c r="AGM159" s="20"/>
      <c r="AGN159" s="20"/>
      <c r="AGO159" s="20"/>
      <c r="AGP159" s="20"/>
      <c r="AGQ159" s="20"/>
      <c r="AGR159" s="20"/>
      <c r="AGS159" s="20"/>
      <c r="AGT159" s="20"/>
      <c r="AGU159" s="20"/>
      <c r="AGV159" s="20"/>
      <c r="AGW159" s="20"/>
      <c r="AGX159" s="20"/>
      <c r="AGY159" s="20"/>
      <c r="AGZ159" s="20"/>
      <c r="AHA159" s="20"/>
      <c r="AHB159" s="20"/>
      <c r="AHC159" s="20"/>
      <c r="AHD159" s="20"/>
      <c r="AHE159" s="20"/>
      <c r="AHF159" s="20"/>
      <c r="AHG159" s="20"/>
      <c r="AHH159" s="20"/>
      <c r="AHI159" s="20"/>
      <c r="AHJ159" s="20"/>
      <c r="AHK159" s="20"/>
      <c r="AHL159" s="20"/>
      <c r="AHM159" s="20"/>
      <c r="AHN159" s="20"/>
      <c r="AHO159" s="20"/>
      <c r="AHP159" s="20"/>
      <c r="AHQ159" s="20"/>
      <c r="AHR159" s="20"/>
      <c r="AHS159" s="20"/>
      <c r="AHT159" s="20"/>
      <c r="AHU159" s="20"/>
      <c r="AHV159" s="20"/>
      <c r="AHW159" s="20"/>
      <c r="AHX159" s="20"/>
      <c r="AHY159" s="20"/>
      <c r="AHZ159" s="20"/>
      <c r="AIA159" s="20"/>
      <c r="AIB159" s="20"/>
      <c r="AIC159" s="20"/>
      <c r="AID159" s="20"/>
      <c r="AIE159" s="20"/>
      <c r="AIF159" s="20"/>
      <c r="AIG159" s="20"/>
      <c r="AIH159" s="20"/>
      <c r="AII159" s="20"/>
      <c r="AIJ159" s="20"/>
      <c r="AIK159" s="20"/>
      <c r="AIL159" s="20"/>
      <c r="AIM159" s="20"/>
      <c r="AIN159" s="20"/>
      <c r="AIO159" s="20"/>
      <c r="AIP159" s="20"/>
      <c r="AIQ159" s="20"/>
      <c r="AIR159" s="20"/>
      <c r="AIS159" s="20"/>
      <c r="AIT159" s="20"/>
      <c r="AIU159" s="20"/>
      <c r="AIV159" s="20"/>
      <c r="AIW159" s="20"/>
      <c r="AIX159" s="20"/>
      <c r="AIY159" s="20"/>
      <c r="AIZ159" s="20"/>
      <c r="AJA159" s="20"/>
      <c r="AJB159" s="20"/>
      <c r="AJC159" s="20"/>
      <c r="AJD159" s="20"/>
      <c r="AJE159" s="20"/>
      <c r="AJF159" s="20"/>
      <c r="AJG159" s="20"/>
      <c r="AJH159" s="20"/>
      <c r="AJI159" s="20"/>
      <c r="AJJ159" s="20"/>
      <c r="AJK159" s="20"/>
      <c r="AJL159" s="20"/>
      <c r="AJM159" s="20"/>
      <c r="AJN159" s="20"/>
      <c r="AJO159" s="20"/>
      <c r="AJP159" s="20"/>
      <c r="AJQ159" s="20"/>
      <c r="AJR159" s="20"/>
      <c r="AJS159" s="20"/>
      <c r="AJT159" s="20"/>
      <c r="AJU159" s="20"/>
      <c r="AJV159" s="20"/>
      <c r="AJW159" s="20"/>
      <c r="AJX159" s="20"/>
      <c r="AJY159" s="20"/>
      <c r="AJZ159" s="20"/>
      <c r="AKA159" s="20"/>
      <c r="AKB159" s="20"/>
      <c r="AKC159" s="20"/>
      <c r="AKD159" s="20"/>
      <c r="AKE159" s="20"/>
      <c r="AKF159" s="20"/>
      <c r="AKG159" s="20"/>
      <c r="AKH159" s="20"/>
      <c r="AKI159" s="20"/>
      <c r="AKJ159" s="20"/>
      <c r="AKK159" s="20"/>
      <c r="AKL159" s="20"/>
      <c r="AKM159" s="20"/>
      <c r="AKN159" s="20"/>
      <c r="AKO159" s="20"/>
      <c r="AKP159" s="20"/>
      <c r="AKQ159" s="20"/>
      <c r="AKR159" s="20"/>
      <c r="AKS159" s="20"/>
      <c r="AKT159" s="20"/>
      <c r="AKU159" s="20"/>
      <c r="AKV159" s="20"/>
      <c r="AKW159" s="20"/>
      <c r="AKX159" s="20"/>
      <c r="AKY159" s="20"/>
      <c r="AKZ159" s="20"/>
      <c r="ALA159" s="20"/>
      <c r="ALB159" s="20"/>
      <c r="ALC159" s="20"/>
      <c r="ALD159" s="20"/>
      <c r="ALE159" s="20"/>
      <c r="ALF159" s="20"/>
      <c r="ALG159" s="20"/>
      <c r="ALH159" s="20"/>
      <c r="ALI159" s="20"/>
      <c r="ALJ159" s="20"/>
      <c r="ALK159" s="20"/>
      <c r="ALL159" s="20"/>
      <c r="ALM159" s="20"/>
      <c r="ALN159" s="20"/>
      <c r="ALO159" s="20"/>
      <c r="ALP159" s="20"/>
      <c r="ALQ159" s="20"/>
      <c r="ALR159" s="20"/>
      <c r="ALS159" s="20"/>
      <c r="ALT159" s="20"/>
      <c r="ALU159" s="20"/>
      <c r="ALV159" s="20"/>
      <c r="ALW159" s="20"/>
      <c r="ALX159" s="20"/>
      <c r="ALY159" s="20"/>
      <c r="ALZ159" s="20"/>
      <c r="AMA159" s="20"/>
      <c r="AMB159" s="20"/>
      <c r="AMC159" s="20"/>
      <c r="AMD159" s="20"/>
      <c r="AME159" s="20"/>
      <c r="AMF159" s="20"/>
      <c r="AMG159" s="20"/>
      <c r="AMH159" s="20"/>
      <c r="AMI159" s="20"/>
      <c r="AMJ159" s="20"/>
      <c r="AMK159" s="20"/>
    </row>
    <row r="160" spans="1:1025" s="21" customFormat="1" ht="19.5" customHeight="1">
      <c r="A160" s="90" t="s">
        <v>191</v>
      </c>
      <c r="B160" s="379" t="s">
        <v>194</v>
      </c>
      <c r="C160" s="379"/>
      <c r="D160" s="381" t="s">
        <v>196</v>
      </c>
      <c r="E160" s="301"/>
      <c r="F160" s="98">
        <v>0</v>
      </c>
      <c r="G160" s="96">
        <v>0</v>
      </c>
      <c r="H160" s="177" t="s">
        <v>34</v>
      </c>
      <c r="I160" s="115">
        <v>0</v>
      </c>
      <c r="J160" s="7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20"/>
      <c r="JL160" s="20"/>
      <c r="JM160" s="20"/>
      <c r="JN160" s="20"/>
      <c r="JO160" s="20"/>
      <c r="JP160" s="20"/>
      <c r="JQ160" s="20"/>
      <c r="JR160" s="20"/>
      <c r="JS160" s="20"/>
      <c r="JT160" s="20"/>
      <c r="JU160" s="20"/>
      <c r="JV160" s="20"/>
      <c r="JW160" s="20"/>
      <c r="JX160" s="20"/>
      <c r="JY160" s="20"/>
      <c r="JZ160" s="20"/>
      <c r="KA160" s="20"/>
      <c r="KB160" s="20"/>
      <c r="KC160" s="20"/>
      <c r="KD160" s="20"/>
      <c r="KE160" s="20"/>
      <c r="KF160" s="20"/>
      <c r="KG160" s="20"/>
      <c r="KH160" s="20"/>
      <c r="KI160" s="20"/>
      <c r="KJ160" s="20"/>
      <c r="KK160" s="20"/>
      <c r="KL160" s="20"/>
      <c r="KM160" s="20"/>
      <c r="KN160" s="20"/>
      <c r="KO160" s="20"/>
      <c r="KP160" s="20"/>
      <c r="KQ160" s="20"/>
      <c r="KR160" s="20"/>
      <c r="KS160" s="20"/>
      <c r="KT160" s="20"/>
      <c r="KU160" s="20"/>
      <c r="KV160" s="20"/>
      <c r="KW160" s="20"/>
      <c r="KX160" s="20"/>
      <c r="KY160" s="20"/>
      <c r="KZ160" s="20"/>
      <c r="LA160" s="20"/>
      <c r="LB160" s="20"/>
      <c r="LC160" s="20"/>
      <c r="LD160" s="20"/>
      <c r="LE160" s="20"/>
      <c r="LF160" s="20"/>
      <c r="LG160" s="20"/>
      <c r="LH160" s="20"/>
      <c r="LI160" s="20"/>
      <c r="LJ160" s="20"/>
      <c r="LK160" s="20"/>
      <c r="LL160" s="20"/>
      <c r="LM160" s="20"/>
      <c r="LN160" s="20"/>
      <c r="LO160" s="20"/>
      <c r="LP160" s="20"/>
      <c r="LQ160" s="20"/>
      <c r="LR160" s="20"/>
      <c r="LS160" s="20"/>
      <c r="LT160" s="20"/>
      <c r="LU160" s="20"/>
      <c r="LV160" s="20"/>
      <c r="LW160" s="20"/>
      <c r="LX160" s="20"/>
      <c r="LY160" s="20"/>
      <c r="LZ160" s="20"/>
      <c r="MA160" s="20"/>
      <c r="MB160" s="20"/>
      <c r="MC160" s="20"/>
      <c r="MD160" s="20"/>
      <c r="ME160" s="20"/>
      <c r="MF160" s="20"/>
      <c r="MG160" s="20"/>
      <c r="MH160" s="20"/>
      <c r="MI160" s="20"/>
      <c r="MJ160" s="20"/>
      <c r="MK160" s="20"/>
      <c r="ML160" s="20"/>
      <c r="MM160" s="20"/>
      <c r="MN160" s="20"/>
      <c r="MO160" s="20"/>
      <c r="MP160" s="20"/>
      <c r="MQ160" s="20"/>
      <c r="MR160" s="20"/>
      <c r="MS160" s="20"/>
      <c r="MT160" s="20"/>
      <c r="MU160" s="20"/>
      <c r="MV160" s="20"/>
      <c r="MW160" s="20"/>
      <c r="MX160" s="20"/>
      <c r="MY160" s="20"/>
      <c r="MZ160" s="20"/>
      <c r="NA160" s="20"/>
      <c r="NB160" s="20"/>
      <c r="NC160" s="20"/>
      <c r="ND160" s="20"/>
      <c r="NE160" s="20"/>
      <c r="NF160" s="20"/>
      <c r="NG160" s="20"/>
      <c r="NH160" s="20"/>
      <c r="NI160" s="20"/>
      <c r="NJ160" s="20"/>
      <c r="NK160" s="20"/>
      <c r="NL160" s="20"/>
      <c r="NM160" s="20"/>
      <c r="NN160" s="20"/>
      <c r="NO160" s="20"/>
      <c r="NP160" s="20"/>
      <c r="NQ160" s="20"/>
      <c r="NR160" s="20"/>
      <c r="NS160" s="20"/>
      <c r="NT160" s="20"/>
      <c r="NU160" s="20"/>
      <c r="NV160" s="20"/>
      <c r="NW160" s="20"/>
      <c r="NX160" s="20"/>
      <c r="NY160" s="20"/>
      <c r="NZ160" s="20"/>
      <c r="OA160" s="20"/>
      <c r="OB160" s="20"/>
      <c r="OC160" s="20"/>
      <c r="OD160" s="20"/>
      <c r="OE160" s="20"/>
      <c r="OF160" s="20"/>
      <c r="OG160" s="20"/>
      <c r="OH160" s="20"/>
      <c r="OI160" s="20"/>
      <c r="OJ160" s="20"/>
      <c r="OK160" s="20"/>
      <c r="OL160" s="20"/>
      <c r="OM160" s="20"/>
      <c r="ON160" s="20"/>
      <c r="OO160" s="20"/>
      <c r="OP160" s="20"/>
      <c r="OQ160" s="20"/>
      <c r="OR160" s="20"/>
      <c r="OS160" s="20"/>
      <c r="OT160" s="20"/>
      <c r="OU160" s="20"/>
      <c r="OV160" s="20"/>
      <c r="OW160" s="20"/>
      <c r="OX160" s="20"/>
      <c r="OY160" s="20"/>
      <c r="OZ160" s="20"/>
      <c r="PA160" s="20"/>
      <c r="PB160" s="20"/>
      <c r="PC160" s="20"/>
      <c r="PD160" s="20"/>
      <c r="PE160" s="20"/>
      <c r="PF160" s="20"/>
      <c r="PG160" s="20"/>
      <c r="PH160" s="20"/>
      <c r="PI160" s="20"/>
      <c r="PJ160" s="20"/>
      <c r="PK160" s="20"/>
      <c r="PL160" s="20"/>
      <c r="PM160" s="20"/>
      <c r="PN160" s="20"/>
      <c r="PO160" s="20"/>
      <c r="PP160" s="20"/>
      <c r="PQ160" s="20"/>
      <c r="PR160" s="20"/>
      <c r="PS160" s="20"/>
      <c r="PT160" s="20"/>
      <c r="PU160" s="20"/>
      <c r="PV160" s="20"/>
      <c r="PW160" s="20"/>
      <c r="PX160" s="20"/>
      <c r="PY160" s="20"/>
      <c r="PZ160" s="20"/>
      <c r="QA160" s="20"/>
      <c r="QB160" s="20"/>
      <c r="QC160" s="20"/>
      <c r="QD160" s="20"/>
      <c r="QE160" s="20"/>
      <c r="QF160" s="20"/>
      <c r="QG160" s="20"/>
      <c r="QH160" s="20"/>
      <c r="QI160" s="20"/>
      <c r="QJ160" s="20"/>
      <c r="QK160" s="20"/>
      <c r="QL160" s="20"/>
      <c r="QM160" s="20"/>
      <c r="QN160" s="20"/>
      <c r="QO160" s="20"/>
      <c r="QP160" s="20"/>
      <c r="QQ160" s="20"/>
      <c r="QR160" s="20"/>
      <c r="QS160" s="20"/>
      <c r="QT160" s="20"/>
      <c r="QU160" s="20"/>
      <c r="QV160" s="20"/>
      <c r="QW160" s="20"/>
      <c r="QX160" s="20"/>
      <c r="QY160" s="20"/>
      <c r="QZ160" s="20"/>
      <c r="RA160" s="20"/>
      <c r="RB160" s="20"/>
      <c r="RC160" s="20"/>
      <c r="RD160" s="20"/>
      <c r="RE160" s="20"/>
      <c r="RF160" s="20"/>
      <c r="RG160" s="20"/>
      <c r="RH160" s="20"/>
      <c r="RI160" s="20"/>
      <c r="RJ160" s="20"/>
      <c r="RK160" s="20"/>
      <c r="RL160" s="20"/>
      <c r="RM160" s="20"/>
      <c r="RN160" s="20"/>
      <c r="RO160" s="20"/>
      <c r="RP160" s="20"/>
      <c r="RQ160" s="20"/>
      <c r="RR160" s="20"/>
      <c r="RS160" s="20"/>
      <c r="RT160" s="20"/>
      <c r="RU160" s="20"/>
      <c r="RV160" s="20"/>
      <c r="RW160" s="20"/>
      <c r="RX160" s="20"/>
      <c r="RY160" s="20"/>
      <c r="RZ160" s="20"/>
      <c r="SA160" s="20"/>
      <c r="SB160" s="20"/>
      <c r="SC160" s="20"/>
      <c r="SD160" s="20"/>
      <c r="SE160" s="20"/>
      <c r="SF160" s="20"/>
      <c r="SG160" s="20"/>
      <c r="SH160" s="20"/>
      <c r="SI160" s="20"/>
      <c r="SJ160" s="20"/>
      <c r="SK160" s="20"/>
      <c r="SL160" s="20"/>
      <c r="SM160" s="20"/>
      <c r="SN160" s="20"/>
      <c r="SO160" s="20"/>
      <c r="SP160" s="20"/>
      <c r="SQ160" s="20"/>
      <c r="SR160" s="20"/>
      <c r="SS160" s="20"/>
      <c r="ST160" s="20"/>
      <c r="SU160" s="20"/>
      <c r="SV160" s="20"/>
      <c r="SW160" s="20"/>
      <c r="SX160" s="20"/>
      <c r="SY160" s="20"/>
      <c r="SZ160" s="20"/>
      <c r="TA160" s="20"/>
      <c r="TB160" s="20"/>
      <c r="TC160" s="20"/>
      <c r="TD160" s="20"/>
      <c r="TE160" s="20"/>
      <c r="TF160" s="20"/>
      <c r="TG160" s="20"/>
      <c r="TH160" s="20"/>
      <c r="TI160" s="20"/>
      <c r="TJ160" s="20"/>
      <c r="TK160" s="20"/>
      <c r="TL160" s="20"/>
      <c r="TM160" s="20"/>
      <c r="TN160" s="20"/>
      <c r="TO160" s="20"/>
      <c r="TP160" s="20"/>
      <c r="TQ160" s="20"/>
      <c r="TR160" s="20"/>
      <c r="TS160" s="20"/>
      <c r="TT160" s="20"/>
      <c r="TU160" s="20"/>
      <c r="TV160" s="20"/>
      <c r="TW160" s="20"/>
      <c r="TX160" s="20"/>
      <c r="TY160" s="20"/>
      <c r="TZ160" s="20"/>
      <c r="UA160" s="20"/>
      <c r="UB160" s="20"/>
      <c r="UC160" s="20"/>
      <c r="UD160" s="20"/>
      <c r="UE160" s="20"/>
      <c r="UF160" s="20"/>
      <c r="UG160" s="20"/>
      <c r="UH160" s="20"/>
      <c r="UI160" s="20"/>
      <c r="UJ160" s="20"/>
      <c r="UK160" s="20"/>
      <c r="UL160" s="20"/>
      <c r="UM160" s="20"/>
      <c r="UN160" s="20"/>
      <c r="UO160" s="20"/>
      <c r="UP160" s="20"/>
      <c r="UQ160" s="20"/>
      <c r="UR160" s="20"/>
      <c r="US160" s="20"/>
      <c r="UT160" s="20"/>
      <c r="UU160" s="20"/>
      <c r="UV160" s="20"/>
      <c r="UW160" s="20"/>
      <c r="UX160" s="20"/>
      <c r="UY160" s="20"/>
      <c r="UZ160" s="20"/>
      <c r="VA160" s="20"/>
      <c r="VB160" s="20"/>
      <c r="VC160" s="20"/>
      <c r="VD160" s="20"/>
      <c r="VE160" s="20"/>
      <c r="VF160" s="20"/>
      <c r="VG160" s="20"/>
      <c r="VH160" s="20"/>
      <c r="VI160" s="20"/>
      <c r="VJ160" s="20"/>
      <c r="VK160" s="20"/>
      <c r="VL160" s="20"/>
      <c r="VM160" s="20"/>
      <c r="VN160" s="20"/>
      <c r="VO160" s="20"/>
      <c r="VP160" s="20"/>
      <c r="VQ160" s="20"/>
      <c r="VR160" s="20"/>
      <c r="VS160" s="20"/>
      <c r="VT160" s="20"/>
      <c r="VU160" s="20"/>
      <c r="VV160" s="20"/>
      <c r="VW160" s="20"/>
      <c r="VX160" s="20"/>
      <c r="VY160" s="20"/>
      <c r="VZ160" s="20"/>
      <c r="WA160" s="20"/>
      <c r="WB160" s="20"/>
      <c r="WC160" s="20"/>
      <c r="WD160" s="20"/>
      <c r="WE160" s="20"/>
      <c r="WF160" s="20"/>
      <c r="WG160" s="20"/>
      <c r="WH160" s="20"/>
      <c r="WI160" s="20"/>
      <c r="WJ160" s="20"/>
      <c r="WK160" s="20"/>
      <c r="WL160" s="20"/>
      <c r="WM160" s="20"/>
      <c r="WN160" s="20"/>
      <c r="WO160" s="20"/>
      <c r="WP160" s="20"/>
      <c r="WQ160" s="20"/>
      <c r="WR160" s="20"/>
      <c r="WS160" s="20"/>
      <c r="WT160" s="20"/>
      <c r="WU160" s="20"/>
      <c r="WV160" s="20"/>
      <c r="WW160" s="20"/>
      <c r="WX160" s="20"/>
      <c r="WY160" s="20"/>
      <c r="WZ160" s="20"/>
      <c r="XA160" s="20"/>
      <c r="XB160" s="20"/>
      <c r="XC160" s="20"/>
      <c r="XD160" s="20"/>
      <c r="XE160" s="20"/>
      <c r="XF160" s="20"/>
      <c r="XG160" s="20"/>
      <c r="XH160" s="20"/>
      <c r="XI160" s="20"/>
      <c r="XJ160" s="20"/>
      <c r="XK160" s="20"/>
      <c r="XL160" s="20"/>
      <c r="XM160" s="20"/>
      <c r="XN160" s="20"/>
      <c r="XO160" s="20"/>
      <c r="XP160" s="20"/>
      <c r="XQ160" s="20"/>
      <c r="XR160" s="20"/>
      <c r="XS160" s="20"/>
      <c r="XT160" s="20"/>
      <c r="XU160" s="20"/>
      <c r="XV160" s="20"/>
      <c r="XW160" s="20"/>
      <c r="XX160" s="20"/>
      <c r="XY160" s="20"/>
      <c r="XZ160" s="20"/>
      <c r="YA160" s="20"/>
      <c r="YB160" s="20"/>
      <c r="YC160" s="20"/>
      <c r="YD160" s="20"/>
      <c r="YE160" s="20"/>
      <c r="YF160" s="20"/>
      <c r="YG160" s="20"/>
      <c r="YH160" s="20"/>
      <c r="YI160" s="20"/>
      <c r="YJ160" s="20"/>
      <c r="YK160" s="20"/>
      <c r="YL160" s="20"/>
      <c r="YM160" s="20"/>
      <c r="YN160" s="20"/>
      <c r="YO160" s="20"/>
      <c r="YP160" s="20"/>
      <c r="YQ160" s="20"/>
      <c r="YR160" s="20"/>
      <c r="YS160" s="20"/>
      <c r="YT160" s="20"/>
      <c r="YU160" s="20"/>
      <c r="YV160" s="20"/>
      <c r="YW160" s="20"/>
      <c r="YX160" s="20"/>
      <c r="YY160" s="20"/>
      <c r="YZ160" s="20"/>
      <c r="ZA160" s="20"/>
      <c r="ZB160" s="20"/>
      <c r="ZC160" s="20"/>
      <c r="ZD160" s="20"/>
      <c r="ZE160" s="20"/>
      <c r="ZF160" s="20"/>
      <c r="ZG160" s="20"/>
      <c r="ZH160" s="20"/>
      <c r="ZI160" s="20"/>
      <c r="ZJ160" s="20"/>
      <c r="ZK160" s="20"/>
      <c r="ZL160" s="20"/>
      <c r="ZM160" s="20"/>
      <c r="ZN160" s="20"/>
      <c r="ZO160" s="20"/>
      <c r="ZP160" s="20"/>
      <c r="ZQ160" s="20"/>
      <c r="ZR160" s="20"/>
      <c r="ZS160" s="20"/>
      <c r="ZT160" s="20"/>
      <c r="ZU160" s="20"/>
      <c r="ZV160" s="20"/>
      <c r="ZW160" s="20"/>
      <c r="ZX160" s="20"/>
      <c r="ZY160" s="20"/>
      <c r="ZZ160" s="20"/>
      <c r="AAA160" s="20"/>
      <c r="AAB160" s="20"/>
      <c r="AAC160" s="20"/>
      <c r="AAD160" s="20"/>
      <c r="AAE160" s="20"/>
      <c r="AAF160" s="20"/>
      <c r="AAG160" s="20"/>
      <c r="AAH160" s="20"/>
      <c r="AAI160" s="20"/>
      <c r="AAJ160" s="20"/>
      <c r="AAK160" s="20"/>
      <c r="AAL160" s="20"/>
      <c r="AAM160" s="20"/>
      <c r="AAN160" s="20"/>
      <c r="AAO160" s="20"/>
      <c r="AAP160" s="20"/>
      <c r="AAQ160" s="20"/>
      <c r="AAR160" s="20"/>
      <c r="AAS160" s="20"/>
      <c r="AAT160" s="20"/>
      <c r="AAU160" s="20"/>
      <c r="AAV160" s="20"/>
      <c r="AAW160" s="20"/>
      <c r="AAX160" s="20"/>
      <c r="AAY160" s="20"/>
      <c r="AAZ160" s="20"/>
      <c r="ABA160" s="20"/>
      <c r="ABB160" s="20"/>
      <c r="ABC160" s="20"/>
      <c r="ABD160" s="20"/>
      <c r="ABE160" s="20"/>
      <c r="ABF160" s="20"/>
      <c r="ABG160" s="20"/>
      <c r="ABH160" s="20"/>
      <c r="ABI160" s="20"/>
      <c r="ABJ160" s="20"/>
      <c r="ABK160" s="20"/>
      <c r="ABL160" s="20"/>
      <c r="ABM160" s="20"/>
      <c r="ABN160" s="20"/>
      <c r="ABO160" s="20"/>
      <c r="ABP160" s="20"/>
      <c r="ABQ160" s="20"/>
      <c r="ABR160" s="20"/>
      <c r="ABS160" s="20"/>
      <c r="ABT160" s="20"/>
      <c r="ABU160" s="20"/>
      <c r="ABV160" s="20"/>
      <c r="ABW160" s="20"/>
      <c r="ABX160" s="20"/>
      <c r="ABY160" s="20"/>
      <c r="ABZ160" s="20"/>
      <c r="ACA160" s="20"/>
      <c r="ACB160" s="20"/>
      <c r="ACC160" s="20"/>
      <c r="ACD160" s="20"/>
      <c r="ACE160" s="20"/>
      <c r="ACF160" s="20"/>
      <c r="ACG160" s="20"/>
      <c r="ACH160" s="20"/>
      <c r="ACI160" s="20"/>
      <c r="ACJ160" s="20"/>
      <c r="ACK160" s="20"/>
      <c r="ACL160" s="20"/>
      <c r="ACM160" s="20"/>
      <c r="ACN160" s="20"/>
      <c r="ACO160" s="20"/>
      <c r="ACP160" s="20"/>
      <c r="ACQ160" s="20"/>
      <c r="ACR160" s="20"/>
      <c r="ACS160" s="20"/>
      <c r="ACT160" s="20"/>
      <c r="ACU160" s="20"/>
      <c r="ACV160" s="20"/>
      <c r="ACW160" s="20"/>
      <c r="ACX160" s="20"/>
      <c r="ACY160" s="20"/>
      <c r="ACZ160" s="20"/>
      <c r="ADA160" s="20"/>
      <c r="ADB160" s="20"/>
      <c r="ADC160" s="20"/>
      <c r="ADD160" s="20"/>
      <c r="ADE160" s="20"/>
      <c r="ADF160" s="20"/>
      <c r="ADG160" s="20"/>
      <c r="ADH160" s="20"/>
      <c r="ADI160" s="20"/>
      <c r="ADJ160" s="20"/>
      <c r="ADK160" s="20"/>
      <c r="ADL160" s="20"/>
      <c r="ADM160" s="20"/>
      <c r="ADN160" s="20"/>
      <c r="ADO160" s="20"/>
      <c r="ADP160" s="20"/>
      <c r="ADQ160" s="20"/>
      <c r="ADR160" s="20"/>
      <c r="ADS160" s="20"/>
      <c r="ADT160" s="20"/>
      <c r="ADU160" s="20"/>
      <c r="ADV160" s="20"/>
      <c r="ADW160" s="20"/>
      <c r="ADX160" s="20"/>
      <c r="ADY160" s="20"/>
      <c r="ADZ160" s="20"/>
      <c r="AEA160" s="20"/>
      <c r="AEB160" s="20"/>
      <c r="AEC160" s="20"/>
      <c r="AED160" s="20"/>
      <c r="AEE160" s="20"/>
      <c r="AEF160" s="20"/>
      <c r="AEG160" s="20"/>
      <c r="AEH160" s="20"/>
      <c r="AEI160" s="20"/>
      <c r="AEJ160" s="20"/>
      <c r="AEK160" s="20"/>
      <c r="AEL160" s="20"/>
      <c r="AEM160" s="20"/>
      <c r="AEN160" s="20"/>
      <c r="AEO160" s="20"/>
      <c r="AEP160" s="20"/>
      <c r="AEQ160" s="20"/>
      <c r="AER160" s="20"/>
      <c r="AES160" s="20"/>
      <c r="AET160" s="20"/>
      <c r="AEU160" s="20"/>
      <c r="AEV160" s="20"/>
      <c r="AEW160" s="20"/>
      <c r="AEX160" s="20"/>
      <c r="AEY160" s="20"/>
      <c r="AEZ160" s="20"/>
      <c r="AFA160" s="20"/>
      <c r="AFB160" s="20"/>
      <c r="AFC160" s="20"/>
      <c r="AFD160" s="20"/>
      <c r="AFE160" s="20"/>
      <c r="AFF160" s="20"/>
      <c r="AFG160" s="20"/>
      <c r="AFH160" s="20"/>
      <c r="AFI160" s="20"/>
      <c r="AFJ160" s="20"/>
      <c r="AFK160" s="20"/>
      <c r="AFL160" s="20"/>
      <c r="AFM160" s="20"/>
      <c r="AFN160" s="20"/>
      <c r="AFO160" s="20"/>
      <c r="AFP160" s="20"/>
      <c r="AFQ160" s="20"/>
      <c r="AFR160" s="20"/>
      <c r="AFS160" s="20"/>
      <c r="AFT160" s="20"/>
      <c r="AFU160" s="20"/>
      <c r="AFV160" s="20"/>
      <c r="AFW160" s="20"/>
      <c r="AFX160" s="20"/>
      <c r="AFY160" s="20"/>
      <c r="AFZ160" s="20"/>
      <c r="AGA160" s="20"/>
      <c r="AGB160" s="20"/>
      <c r="AGC160" s="20"/>
      <c r="AGD160" s="20"/>
      <c r="AGE160" s="20"/>
      <c r="AGF160" s="20"/>
      <c r="AGG160" s="20"/>
      <c r="AGH160" s="20"/>
      <c r="AGI160" s="20"/>
      <c r="AGJ160" s="20"/>
      <c r="AGK160" s="20"/>
      <c r="AGL160" s="20"/>
      <c r="AGM160" s="20"/>
      <c r="AGN160" s="20"/>
      <c r="AGO160" s="20"/>
      <c r="AGP160" s="20"/>
      <c r="AGQ160" s="20"/>
      <c r="AGR160" s="20"/>
      <c r="AGS160" s="20"/>
      <c r="AGT160" s="20"/>
      <c r="AGU160" s="20"/>
      <c r="AGV160" s="20"/>
      <c r="AGW160" s="20"/>
      <c r="AGX160" s="20"/>
      <c r="AGY160" s="20"/>
      <c r="AGZ160" s="20"/>
      <c r="AHA160" s="20"/>
      <c r="AHB160" s="20"/>
      <c r="AHC160" s="20"/>
      <c r="AHD160" s="20"/>
      <c r="AHE160" s="20"/>
      <c r="AHF160" s="20"/>
      <c r="AHG160" s="20"/>
      <c r="AHH160" s="20"/>
      <c r="AHI160" s="20"/>
      <c r="AHJ160" s="20"/>
      <c r="AHK160" s="20"/>
      <c r="AHL160" s="20"/>
      <c r="AHM160" s="20"/>
      <c r="AHN160" s="20"/>
      <c r="AHO160" s="20"/>
      <c r="AHP160" s="20"/>
      <c r="AHQ160" s="20"/>
      <c r="AHR160" s="20"/>
      <c r="AHS160" s="20"/>
      <c r="AHT160" s="20"/>
      <c r="AHU160" s="20"/>
      <c r="AHV160" s="20"/>
      <c r="AHW160" s="20"/>
      <c r="AHX160" s="20"/>
      <c r="AHY160" s="20"/>
      <c r="AHZ160" s="20"/>
      <c r="AIA160" s="20"/>
      <c r="AIB160" s="20"/>
      <c r="AIC160" s="20"/>
      <c r="AID160" s="20"/>
      <c r="AIE160" s="20"/>
      <c r="AIF160" s="20"/>
      <c r="AIG160" s="20"/>
      <c r="AIH160" s="20"/>
      <c r="AII160" s="20"/>
      <c r="AIJ160" s="20"/>
      <c r="AIK160" s="20"/>
      <c r="AIL160" s="20"/>
      <c r="AIM160" s="20"/>
      <c r="AIN160" s="20"/>
      <c r="AIO160" s="20"/>
      <c r="AIP160" s="20"/>
      <c r="AIQ160" s="20"/>
      <c r="AIR160" s="20"/>
      <c r="AIS160" s="20"/>
      <c r="AIT160" s="20"/>
      <c r="AIU160" s="20"/>
      <c r="AIV160" s="20"/>
      <c r="AIW160" s="20"/>
      <c r="AIX160" s="20"/>
      <c r="AIY160" s="20"/>
      <c r="AIZ160" s="20"/>
      <c r="AJA160" s="20"/>
      <c r="AJB160" s="20"/>
      <c r="AJC160" s="20"/>
      <c r="AJD160" s="20"/>
      <c r="AJE160" s="20"/>
      <c r="AJF160" s="20"/>
      <c r="AJG160" s="20"/>
      <c r="AJH160" s="20"/>
      <c r="AJI160" s="20"/>
      <c r="AJJ160" s="20"/>
      <c r="AJK160" s="20"/>
      <c r="AJL160" s="20"/>
      <c r="AJM160" s="20"/>
      <c r="AJN160" s="20"/>
      <c r="AJO160" s="20"/>
      <c r="AJP160" s="20"/>
      <c r="AJQ160" s="20"/>
      <c r="AJR160" s="20"/>
      <c r="AJS160" s="20"/>
      <c r="AJT160" s="20"/>
      <c r="AJU160" s="20"/>
      <c r="AJV160" s="20"/>
      <c r="AJW160" s="20"/>
      <c r="AJX160" s="20"/>
      <c r="AJY160" s="20"/>
      <c r="AJZ160" s="20"/>
      <c r="AKA160" s="20"/>
      <c r="AKB160" s="20"/>
      <c r="AKC160" s="20"/>
      <c r="AKD160" s="20"/>
      <c r="AKE160" s="20"/>
      <c r="AKF160" s="20"/>
      <c r="AKG160" s="20"/>
      <c r="AKH160" s="20"/>
      <c r="AKI160" s="20"/>
      <c r="AKJ160" s="20"/>
      <c r="AKK160" s="20"/>
      <c r="AKL160" s="20"/>
      <c r="AKM160" s="20"/>
      <c r="AKN160" s="20"/>
      <c r="AKO160" s="20"/>
      <c r="AKP160" s="20"/>
      <c r="AKQ160" s="20"/>
      <c r="AKR160" s="20"/>
      <c r="AKS160" s="20"/>
      <c r="AKT160" s="20"/>
      <c r="AKU160" s="20"/>
      <c r="AKV160" s="20"/>
      <c r="AKW160" s="20"/>
      <c r="AKX160" s="20"/>
      <c r="AKY160" s="20"/>
      <c r="AKZ160" s="20"/>
      <c r="ALA160" s="20"/>
      <c r="ALB160" s="20"/>
      <c r="ALC160" s="20"/>
      <c r="ALD160" s="20"/>
      <c r="ALE160" s="20"/>
      <c r="ALF160" s="20"/>
      <c r="ALG160" s="20"/>
      <c r="ALH160" s="20"/>
      <c r="ALI160" s="20"/>
      <c r="ALJ160" s="20"/>
      <c r="ALK160" s="20"/>
      <c r="ALL160" s="20"/>
      <c r="ALM160" s="20"/>
      <c r="ALN160" s="20"/>
      <c r="ALO160" s="20"/>
      <c r="ALP160" s="20"/>
      <c r="ALQ160" s="20"/>
      <c r="ALR160" s="20"/>
      <c r="ALS160" s="20"/>
      <c r="ALT160" s="20"/>
      <c r="ALU160" s="20"/>
      <c r="ALV160" s="20"/>
      <c r="ALW160" s="20"/>
      <c r="ALX160" s="20"/>
      <c r="ALY160" s="20"/>
      <c r="ALZ160" s="20"/>
      <c r="AMA160" s="20"/>
      <c r="AMB160" s="20"/>
      <c r="AMC160" s="20"/>
      <c r="AMD160" s="20"/>
      <c r="AME160" s="20"/>
      <c r="AMF160" s="20"/>
      <c r="AMG160" s="20"/>
      <c r="AMH160" s="20"/>
      <c r="AMI160" s="20"/>
      <c r="AMJ160" s="20"/>
      <c r="AMK160" s="20"/>
    </row>
    <row r="161" spans="1:1025" s="21" customFormat="1" ht="28.5" customHeight="1">
      <c r="A161" s="90" t="s">
        <v>192</v>
      </c>
      <c r="B161" s="379" t="s">
        <v>195</v>
      </c>
      <c r="C161" s="379"/>
      <c r="D161" s="301" t="s">
        <v>189</v>
      </c>
      <c r="E161" s="301"/>
      <c r="F161" s="153">
        <v>0.03</v>
      </c>
      <c r="G161" s="91">
        <f>ROUND(($G$156/(1-$F$157))*F161,2)</f>
        <v>309.43</v>
      </c>
      <c r="H161" s="177" t="s">
        <v>257</v>
      </c>
      <c r="I161" s="115">
        <v>0</v>
      </c>
      <c r="J161" s="7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  <c r="IW161" s="20"/>
      <c r="IX161" s="20"/>
      <c r="IY161" s="20"/>
      <c r="IZ161" s="20"/>
      <c r="JA161" s="20"/>
      <c r="JB161" s="20"/>
      <c r="JC161" s="20"/>
      <c r="JD161" s="20"/>
      <c r="JE161" s="20"/>
      <c r="JF161" s="20"/>
      <c r="JG161" s="20"/>
      <c r="JH161" s="20"/>
      <c r="JI161" s="20"/>
      <c r="JJ161" s="20"/>
      <c r="JK161" s="20"/>
      <c r="JL161" s="20"/>
      <c r="JM161" s="20"/>
      <c r="JN161" s="20"/>
      <c r="JO161" s="20"/>
      <c r="JP161" s="20"/>
      <c r="JQ161" s="20"/>
      <c r="JR161" s="20"/>
      <c r="JS161" s="20"/>
      <c r="JT161" s="20"/>
      <c r="JU161" s="20"/>
      <c r="JV161" s="20"/>
      <c r="JW161" s="20"/>
      <c r="JX161" s="20"/>
      <c r="JY161" s="20"/>
      <c r="JZ161" s="20"/>
      <c r="KA161" s="20"/>
      <c r="KB161" s="20"/>
      <c r="KC161" s="20"/>
      <c r="KD161" s="20"/>
      <c r="KE161" s="20"/>
      <c r="KF161" s="20"/>
      <c r="KG161" s="20"/>
      <c r="KH161" s="20"/>
      <c r="KI161" s="20"/>
      <c r="KJ161" s="20"/>
      <c r="KK161" s="20"/>
      <c r="KL161" s="20"/>
      <c r="KM161" s="20"/>
      <c r="KN161" s="20"/>
      <c r="KO161" s="20"/>
      <c r="KP161" s="20"/>
      <c r="KQ161" s="20"/>
      <c r="KR161" s="20"/>
      <c r="KS161" s="20"/>
      <c r="KT161" s="20"/>
      <c r="KU161" s="20"/>
      <c r="KV161" s="20"/>
      <c r="KW161" s="20"/>
      <c r="KX161" s="20"/>
      <c r="KY161" s="20"/>
      <c r="KZ161" s="20"/>
      <c r="LA161" s="20"/>
      <c r="LB161" s="20"/>
      <c r="LC161" s="20"/>
      <c r="LD161" s="20"/>
      <c r="LE161" s="20"/>
      <c r="LF161" s="20"/>
      <c r="LG161" s="20"/>
      <c r="LH161" s="20"/>
      <c r="LI161" s="20"/>
      <c r="LJ161" s="20"/>
      <c r="LK161" s="20"/>
      <c r="LL161" s="20"/>
      <c r="LM161" s="20"/>
      <c r="LN161" s="20"/>
      <c r="LO161" s="20"/>
      <c r="LP161" s="20"/>
      <c r="LQ161" s="20"/>
      <c r="LR161" s="20"/>
      <c r="LS161" s="20"/>
      <c r="LT161" s="20"/>
      <c r="LU161" s="20"/>
      <c r="LV161" s="20"/>
      <c r="LW161" s="20"/>
      <c r="LX161" s="20"/>
      <c r="LY161" s="20"/>
      <c r="LZ161" s="20"/>
      <c r="MA161" s="20"/>
      <c r="MB161" s="20"/>
      <c r="MC161" s="20"/>
      <c r="MD161" s="20"/>
      <c r="ME161" s="20"/>
      <c r="MF161" s="20"/>
      <c r="MG161" s="20"/>
      <c r="MH161" s="20"/>
      <c r="MI161" s="20"/>
      <c r="MJ161" s="20"/>
      <c r="MK161" s="20"/>
      <c r="ML161" s="20"/>
      <c r="MM161" s="20"/>
      <c r="MN161" s="20"/>
      <c r="MO161" s="20"/>
      <c r="MP161" s="20"/>
      <c r="MQ161" s="20"/>
      <c r="MR161" s="20"/>
      <c r="MS161" s="20"/>
      <c r="MT161" s="20"/>
      <c r="MU161" s="20"/>
      <c r="MV161" s="20"/>
      <c r="MW161" s="20"/>
      <c r="MX161" s="20"/>
      <c r="MY161" s="20"/>
      <c r="MZ161" s="20"/>
      <c r="NA161" s="20"/>
      <c r="NB161" s="20"/>
      <c r="NC161" s="20"/>
      <c r="ND161" s="20"/>
      <c r="NE161" s="20"/>
      <c r="NF161" s="20"/>
      <c r="NG161" s="20"/>
      <c r="NH161" s="20"/>
      <c r="NI161" s="20"/>
      <c r="NJ161" s="20"/>
      <c r="NK161" s="20"/>
      <c r="NL161" s="20"/>
      <c r="NM161" s="20"/>
      <c r="NN161" s="20"/>
      <c r="NO161" s="20"/>
      <c r="NP161" s="20"/>
      <c r="NQ161" s="20"/>
      <c r="NR161" s="20"/>
      <c r="NS161" s="20"/>
      <c r="NT161" s="20"/>
      <c r="NU161" s="20"/>
      <c r="NV161" s="20"/>
      <c r="NW161" s="20"/>
      <c r="NX161" s="20"/>
      <c r="NY161" s="20"/>
      <c r="NZ161" s="20"/>
      <c r="OA161" s="20"/>
      <c r="OB161" s="20"/>
      <c r="OC161" s="20"/>
      <c r="OD161" s="20"/>
      <c r="OE161" s="20"/>
      <c r="OF161" s="20"/>
      <c r="OG161" s="20"/>
      <c r="OH161" s="20"/>
      <c r="OI161" s="20"/>
      <c r="OJ161" s="20"/>
      <c r="OK161" s="20"/>
      <c r="OL161" s="20"/>
      <c r="OM161" s="20"/>
      <c r="ON161" s="20"/>
      <c r="OO161" s="20"/>
      <c r="OP161" s="20"/>
      <c r="OQ161" s="20"/>
      <c r="OR161" s="20"/>
      <c r="OS161" s="20"/>
      <c r="OT161" s="20"/>
      <c r="OU161" s="20"/>
      <c r="OV161" s="20"/>
      <c r="OW161" s="20"/>
      <c r="OX161" s="20"/>
      <c r="OY161" s="20"/>
      <c r="OZ161" s="20"/>
      <c r="PA161" s="20"/>
      <c r="PB161" s="20"/>
      <c r="PC161" s="20"/>
      <c r="PD161" s="20"/>
      <c r="PE161" s="20"/>
      <c r="PF161" s="20"/>
      <c r="PG161" s="20"/>
      <c r="PH161" s="20"/>
      <c r="PI161" s="20"/>
      <c r="PJ161" s="20"/>
      <c r="PK161" s="20"/>
      <c r="PL161" s="20"/>
      <c r="PM161" s="20"/>
      <c r="PN161" s="20"/>
      <c r="PO161" s="20"/>
      <c r="PP161" s="20"/>
      <c r="PQ161" s="20"/>
      <c r="PR161" s="20"/>
      <c r="PS161" s="20"/>
      <c r="PT161" s="20"/>
      <c r="PU161" s="20"/>
      <c r="PV161" s="20"/>
      <c r="PW161" s="20"/>
      <c r="PX161" s="20"/>
      <c r="PY161" s="20"/>
      <c r="PZ161" s="20"/>
      <c r="QA161" s="20"/>
      <c r="QB161" s="20"/>
      <c r="QC161" s="20"/>
      <c r="QD161" s="20"/>
      <c r="QE161" s="20"/>
      <c r="QF161" s="20"/>
      <c r="QG161" s="20"/>
      <c r="QH161" s="20"/>
      <c r="QI161" s="20"/>
      <c r="QJ161" s="20"/>
      <c r="QK161" s="20"/>
      <c r="QL161" s="20"/>
      <c r="QM161" s="20"/>
      <c r="QN161" s="20"/>
      <c r="QO161" s="20"/>
      <c r="QP161" s="20"/>
      <c r="QQ161" s="20"/>
      <c r="QR161" s="20"/>
      <c r="QS161" s="20"/>
      <c r="QT161" s="20"/>
      <c r="QU161" s="20"/>
      <c r="QV161" s="20"/>
      <c r="QW161" s="20"/>
      <c r="QX161" s="20"/>
      <c r="QY161" s="20"/>
      <c r="QZ161" s="20"/>
      <c r="RA161" s="20"/>
      <c r="RB161" s="20"/>
      <c r="RC161" s="20"/>
      <c r="RD161" s="20"/>
      <c r="RE161" s="20"/>
      <c r="RF161" s="20"/>
      <c r="RG161" s="20"/>
      <c r="RH161" s="20"/>
      <c r="RI161" s="20"/>
      <c r="RJ161" s="20"/>
      <c r="RK161" s="20"/>
      <c r="RL161" s="20"/>
      <c r="RM161" s="20"/>
      <c r="RN161" s="20"/>
      <c r="RO161" s="20"/>
      <c r="RP161" s="20"/>
      <c r="RQ161" s="20"/>
      <c r="RR161" s="20"/>
      <c r="RS161" s="20"/>
      <c r="RT161" s="20"/>
      <c r="RU161" s="20"/>
      <c r="RV161" s="20"/>
      <c r="RW161" s="20"/>
      <c r="RX161" s="20"/>
      <c r="RY161" s="20"/>
      <c r="RZ161" s="20"/>
      <c r="SA161" s="20"/>
      <c r="SB161" s="20"/>
      <c r="SC161" s="20"/>
      <c r="SD161" s="20"/>
      <c r="SE161" s="20"/>
      <c r="SF161" s="20"/>
      <c r="SG161" s="20"/>
      <c r="SH161" s="20"/>
      <c r="SI161" s="20"/>
      <c r="SJ161" s="20"/>
      <c r="SK161" s="20"/>
      <c r="SL161" s="20"/>
      <c r="SM161" s="20"/>
      <c r="SN161" s="20"/>
      <c r="SO161" s="20"/>
      <c r="SP161" s="20"/>
      <c r="SQ161" s="20"/>
      <c r="SR161" s="20"/>
      <c r="SS161" s="20"/>
      <c r="ST161" s="20"/>
      <c r="SU161" s="20"/>
      <c r="SV161" s="20"/>
      <c r="SW161" s="20"/>
      <c r="SX161" s="20"/>
      <c r="SY161" s="20"/>
      <c r="SZ161" s="20"/>
      <c r="TA161" s="20"/>
      <c r="TB161" s="20"/>
      <c r="TC161" s="20"/>
      <c r="TD161" s="20"/>
      <c r="TE161" s="20"/>
      <c r="TF161" s="20"/>
      <c r="TG161" s="20"/>
      <c r="TH161" s="20"/>
      <c r="TI161" s="20"/>
      <c r="TJ161" s="20"/>
      <c r="TK161" s="20"/>
      <c r="TL161" s="20"/>
      <c r="TM161" s="20"/>
      <c r="TN161" s="20"/>
      <c r="TO161" s="20"/>
      <c r="TP161" s="20"/>
      <c r="TQ161" s="20"/>
      <c r="TR161" s="20"/>
      <c r="TS161" s="20"/>
      <c r="TT161" s="20"/>
      <c r="TU161" s="20"/>
      <c r="TV161" s="20"/>
      <c r="TW161" s="20"/>
      <c r="TX161" s="20"/>
      <c r="TY161" s="20"/>
      <c r="TZ161" s="20"/>
      <c r="UA161" s="20"/>
      <c r="UB161" s="20"/>
      <c r="UC161" s="20"/>
      <c r="UD161" s="20"/>
      <c r="UE161" s="20"/>
      <c r="UF161" s="20"/>
      <c r="UG161" s="20"/>
      <c r="UH161" s="20"/>
      <c r="UI161" s="20"/>
      <c r="UJ161" s="20"/>
      <c r="UK161" s="20"/>
      <c r="UL161" s="20"/>
      <c r="UM161" s="20"/>
      <c r="UN161" s="20"/>
      <c r="UO161" s="20"/>
      <c r="UP161" s="20"/>
      <c r="UQ161" s="20"/>
      <c r="UR161" s="20"/>
      <c r="US161" s="20"/>
      <c r="UT161" s="20"/>
      <c r="UU161" s="20"/>
      <c r="UV161" s="20"/>
      <c r="UW161" s="20"/>
      <c r="UX161" s="20"/>
      <c r="UY161" s="20"/>
      <c r="UZ161" s="20"/>
      <c r="VA161" s="20"/>
      <c r="VB161" s="20"/>
      <c r="VC161" s="20"/>
      <c r="VD161" s="20"/>
      <c r="VE161" s="20"/>
      <c r="VF161" s="20"/>
      <c r="VG161" s="20"/>
      <c r="VH161" s="20"/>
      <c r="VI161" s="20"/>
      <c r="VJ161" s="20"/>
      <c r="VK161" s="20"/>
      <c r="VL161" s="20"/>
      <c r="VM161" s="20"/>
      <c r="VN161" s="20"/>
      <c r="VO161" s="20"/>
      <c r="VP161" s="20"/>
      <c r="VQ161" s="20"/>
      <c r="VR161" s="20"/>
      <c r="VS161" s="20"/>
      <c r="VT161" s="20"/>
      <c r="VU161" s="20"/>
      <c r="VV161" s="20"/>
      <c r="VW161" s="20"/>
      <c r="VX161" s="20"/>
      <c r="VY161" s="20"/>
      <c r="VZ161" s="20"/>
      <c r="WA161" s="20"/>
      <c r="WB161" s="20"/>
      <c r="WC161" s="20"/>
      <c r="WD161" s="20"/>
      <c r="WE161" s="20"/>
      <c r="WF161" s="20"/>
      <c r="WG161" s="20"/>
      <c r="WH161" s="20"/>
      <c r="WI161" s="20"/>
      <c r="WJ161" s="20"/>
      <c r="WK161" s="20"/>
      <c r="WL161" s="20"/>
      <c r="WM161" s="20"/>
      <c r="WN161" s="20"/>
      <c r="WO161" s="20"/>
      <c r="WP161" s="20"/>
      <c r="WQ161" s="20"/>
      <c r="WR161" s="20"/>
      <c r="WS161" s="20"/>
      <c r="WT161" s="20"/>
      <c r="WU161" s="20"/>
      <c r="WV161" s="20"/>
      <c r="WW161" s="20"/>
      <c r="WX161" s="20"/>
      <c r="WY161" s="20"/>
      <c r="WZ161" s="20"/>
      <c r="XA161" s="20"/>
      <c r="XB161" s="20"/>
      <c r="XC161" s="20"/>
      <c r="XD161" s="20"/>
      <c r="XE161" s="20"/>
      <c r="XF161" s="20"/>
      <c r="XG161" s="20"/>
      <c r="XH161" s="20"/>
      <c r="XI161" s="20"/>
      <c r="XJ161" s="20"/>
      <c r="XK161" s="20"/>
      <c r="XL161" s="20"/>
      <c r="XM161" s="20"/>
      <c r="XN161" s="20"/>
      <c r="XO161" s="20"/>
      <c r="XP161" s="20"/>
      <c r="XQ161" s="20"/>
      <c r="XR161" s="20"/>
      <c r="XS161" s="20"/>
      <c r="XT161" s="20"/>
      <c r="XU161" s="20"/>
      <c r="XV161" s="20"/>
      <c r="XW161" s="20"/>
      <c r="XX161" s="20"/>
      <c r="XY161" s="20"/>
      <c r="XZ161" s="20"/>
      <c r="YA161" s="20"/>
      <c r="YB161" s="20"/>
      <c r="YC161" s="20"/>
      <c r="YD161" s="20"/>
      <c r="YE161" s="20"/>
      <c r="YF161" s="20"/>
      <c r="YG161" s="20"/>
      <c r="YH161" s="20"/>
      <c r="YI161" s="20"/>
      <c r="YJ161" s="20"/>
      <c r="YK161" s="20"/>
      <c r="YL161" s="20"/>
      <c r="YM161" s="20"/>
      <c r="YN161" s="20"/>
      <c r="YO161" s="20"/>
      <c r="YP161" s="20"/>
      <c r="YQ161" s="20"/>
      <c r="YR161" s="20"/>
      <c r="YS161" s="20"/>
      <c r="YT161" s="20"/>
      <c r="YU161" s="20"/>
      <c r="YV161" s="20"/>
      <c r="YW161" s="20"/>
      <c r="YX161" s="20"/>
      <c r="YY161" s="20"/>
      <c r="YZ161" s="20"/>
      <c r="ZA161" s="20"/>
      <c r="ZB161" s="20"/>
      <c r="ZC161" s="20"/>
      <c r="ZD161" s="20"/>
      <c r="ZE161" s="20"/>
      <c r="ZF161" s="20"/>
      <c r="ZG161" s="20"/>
      <c r="ZH161" s="20"/>
      <c r="ZI161" s="20"/>
      <c r="ZJ161" s="20"/>
      <c r="ZK161" s="20"/>
      <c r="ZL161" s="20"/>
      <c r="ZM161" s="20"/>
      <c r="ZN161" s="20"/>
      <c r="ZO161" s="20"/>
      <c r="ZP161" s="20"/>
      <c r="ZQ161" s="20"/>
      <c r="ZR161" s="20"/>
      <c r="ZS161" s="20"/>
      <c r="ZT161" s="20"/>
      <c r="ZU161" s="20"/>
      <c r="ZV161" s="20"/>
      <c r="ZW161" s="20"/>
      <c r="ZX161" s="20"/>
      <c r="ZY161" s="20"/>
      <c r="ZZ161" s="20"/>
      <c r="AAA161" s="20"/>
      <c r="AAB161" s="20"/>
      <c r="AAC161" s="20"/>
      <c r="AAD161" s="20"/>
      <c r="AAE161" s="20"/>
      <c r="AAF161" s="20"/>
      <c r="AAG161" s="20"/>
      <c r="AAH161" s="20"/>
      <c r="AAI161" s="20"/>
      <c r="AAJ161" s="20"/>
      <c r="AAK161" s="20"/>
      <c r="AAL161" s="20"/>
      <c r="AAM161" s="20"/>
      <c r="AAN161" s="20"/>
      <c r="AAO161" s="20"/>
      <c r="AAP161" s="20"/>
      <c r="AAQ161" s="20"/>
      <c r="AAR161" s="20"/>
      <c r="AAS161" s="20"/>
      <c r="AAT161" s="20"/>
      <c r="AAU161" s="20"/>
      <c r="AAV161" s="20"/>
      <c r="AAW161" s="20"/>
      <c r="AAX161" s="20"/>
      <c r="AAY161" s="20"/>
      <c r="AAZ161" s="20"/>
      <c r="ABA161" s="20"/>
      <c r="ABB161" s="20"/>
      <c r="ABC161" s="20"/>
      <c r="ABD161" s="20"/>
      <c r="ABE161" s="20"/>
      <c r="ABF161" s="20"/>
      <c r="ABG161" s="20"/>
      <c r="ABH161" s="20"/>
      <c r="ABI161" s="20"/>
      <c r="ABJ161" s="20"/>
      <c r="ABK161" s="20"/>
      <c r="ABL161" s="20"/>
      <c r="ABM161" s="20"/>
      <c r="ABN161" s="20"/>
      <c r="ABO161" s="20"/>
      <c r="ABP161" s="20"/>
      <c r="ABQ161" s="20"/>
      <c r="ABR161" s="20"/>
      <c r="ABS161" s="20"/>
      <c r="ABT161" s="20"/>
      <c r="ABU161" s="20"/>
      <c r="ABV161" s="20"/>
      <c r="ABW161" s="20"/>
      <c r="ABX161" s="20"/>
      <c r="ABY161" s="20"/>
      <c r="ABZ161" s="20"/>
      <c r="ACA161" s="20"/>
      <c r="ACB161" s="20"/>
      <c r="ACC161" s="20"/>
      <c r="ACD161" s="20"/>
      <c r="ACE161" s="20"/>
      <c r="ACF161" s="20"/>
      <c r="ACG161" s="20"/>
      <c r="ACH161" s="20"/>
      <c r="ACI161" s="20"/>
      <c r="ACJ161" s="20"/>
      <c r="ACK161" s="20"/>
      <c r="ACL161" s="20"/>
      <c r="ACM161" s="20"/>
      <c r="ACN161" s="20"/>
      <c r="ACO161" s="20"/>
      <c r="ACP161" s="20"/>
      <c r="ACQ161" s="20"/>
      <c r="ACR161" s="20"/>
      <c r="ACS161" s="20"/>
      <c r="ACT161" s="20"/>
      <c r="ACU161" s="20"/>
      <c r="ACV161" s="20"/>
      <c r="ACW161" s="20"/>
      <c r="ACX161" s="20"/>
      <c r="ACY161" s="20"/>
      <c r="ACZ161" s="20"/>
      <c r="ADA161" s="20"/>
      <c r="ADB161" s="20"/>
      <c r="ADC161" s="20"/>
      <c r="ADD161" s="20"/>
      <c r="ADE161" s="20"/>
      <c r="ADF161" s="20"/>
      <c r="ADG161" s="20"/>
      <c r="ADH161" s="20"/>
      <c r="ADI161" s="20"/>
      <c r="ADJ161" s="20"/>
      <c r="ADK161" s="20"/>
      <c r="ADL161" s="20"/>
      <c r="ADM161" s="20"/>
      <c r="ADN161" s="20"/>
      <c r="ADO161" s="20"/>
      <c r="ADP161" s="20"/>
      <c r="ADQ161" s="20"/>
      <c r="ADR161" s="20"/>
      <c r="ADS161" s="20"/>
      <c r="ADT161" s="20"/>
      <c r="ADU161" s="20"/>
      <c r="ADV161" s="20"/>
      <c r="ADW161" s="20"/>
      <c r="ADX161" s="20"/>
      <c r="ADY161" s="20"/>
      <c r="ADZ161" s="20"/>
      <c r="AEA161" s="20"/>
      <c r="AEB161" s="20"/>
      <c r="AEC161" s="20"/>
      <c r="AED161" s="20"/>
      <c r="AEE161" s="20"/>
      <c r="AEF161" s="20"/>
      <c r="AEG161" s="20"/>
      <c r="AEH161" s="20"/>
      <c r="AEI161" s="20"/>
      <c r="AEJ161" s="20"/>
      <c r="AEK161" s="20"/>
      <c r="AEL161" s="20"/>
      <c r="AEM161" s="20"/>
      <c r="AEN161" s="20"/>
      <c r="AEO161" s="20"/>
      <c r="AEP161" s="20"/>
      <c r="AEQ161" s="20"/>
      <c r="AER161" s="20"/>
      <c r="AES161" s="20"/>
      <c r="AET161" s="20"/>
      <c r="AEU161" s="20"/>
      <c r="AEV161" s="20"/>
      <c r="AEW161" s="20"/>
      <c r="AEX161" s="20"/>
      <c r="AEY161" s="20"/>
      <c r="AEZ161" s="20"/>
      <c r="AFA161" s="20"/>
      <c r="AFB161" s="20"/>
      <c r="AFC161" s="20"/>
      <c r="AFD161" s="20"/>
      <c r="AFE161" s="20"/>
      <c r="AFF161" s="20"/>
      <c r="AFG161" s="20"/>
      <c r="AFH161" s="20"/>
      <c r="AFI161" s="20"/>
      <c r="AFJ161" s="20"/>
      <c r="AFK161" s="20"/>
      <c r="AFL161" s="20"/>
      <c r="AFM161" s="20"/>
      <c r="AFN161" s="20"/>
      <c r="AFO161" s="20"/>
      <c r="AFP161" s="20"/>
      <c r="AFQ161" s="20"/>
      <c r="AFR161" s="20"/>
      <c r="AFS161" s="20"/>
      <c r="AFT161" s="20"/>
      <c r="AFU161" s="20"/>
      <c r="AFV161" s="20"/>
      <c r="AFW161" s="20"/>
      <c r="AFX161" s="20"/>
      <c r="AFY161" s="20"/>
      <c r="AFZ161" s="20"/>
      <c r="AGA161" s="20"/>
      <c r="AGB161" s="20"/>
      <c r="AGC161" s="20"/>
      <c r="AGD161" s="20"/>
      <c r="AGE161" s="20"/>
      <c r="AGF161" s="20"/>
      <c r="AGG161" s="20"/>
      <c r="AGH161" s="20"/>
      <c r="AGI161" s="20"/>
      <c r="AGJ161" s="20"/>
      <c r="AGK161" s="20"/>
      <c r="AGL161" s="20"/>
      <c r="AGM161" s="20"/>
      <c r="AGN161" s="20"/>
      <c r="AGO161" s="20"/>
      <c r="AGP161" s="20"/>
      <c r="AGQ161" s="20"/>
      <c r="AGR161" s="20"/>
      <c r="AGS161" s="20"/>
      <c r="AGT161" s="20"/>
      <c r="AGU161" s="20"/>
      <c r="AGV161" s="20"/>
      <c r="AGW161" s="20"/>
      <c r="AGX161" s="20"/>
      <c r="AGY161" s="20"/>
      <c r="AGZ161" s="20"/>
      <c r="AHA161" s="20"/>
      <c r="AHB161" s="20"/>
      <c r="AHC161" s="20"/>
      <c r="AHD161" s="20"/>
      <c r="AHE161" s="20"/>
      <c r="AHF161" s="20"/>
      <c r="AHG161" s="20"/>
      <c r="AHH161" s="20"/>
      <c r="AHI161" s="20"/>
      <c r="AHJ161" s="20"/>
      <c r="AHK161" s="20"/>
      <c r="AHL161" s="20"/>
      <c r="AHM161" s="20"/>
      <c r="AHN161" s="20"/>
      <c r="AHO161" s="20"/>
      <c r="AHP161" s="20"/>
      <c r="AHQ161" s="20"/>
      <c r="AHR161" s="20"/>
      <c r="AHS161" s="20"/>
      <c r="AHT161" s="20"/>
      <c r="AHU161" s="20"/>
      <c r="AHV161" s="20"/>
      <c r="AHW161" s="20"/>
      <c r="AHX161" s="20"/>
      <c r="AHY161" s="20"/>
      <c r="AHZ161" s="20"/>
      <c r="AIA161" s="20"/>
      <c r="AIB161" s="20"/>
      <c r="AIC161" s="20"/>
      <c r="AID161" s="20"/>
      <c r="AIE161" s="20"/>
      <c r="AIF161" s="20"/>
      <c r="AIG161" s="20"/>
      <c r="AIH161" s="20"/>
      <c r="AII161" s="20"/>
      <c r="AIJ161" s="20"/>
      <c r="AIK161" s="20"/>
      <c r="AIL161" s="20"/>
      <c r="AIM161" s="20"/>
      <c r="AIN161" s="20"/>
      <c r="AIO161" s="20"/>
      <c r="AIP161" s="20"/>
      <c r="AIQ161" s="20"/>
      <c r="AIR161" s="20"/>
      <c r="AIS161" s="20"/>
      <c r="AIT161" s="20"/>
      <c r="AIU161" s="20"/>
      <c r="AIV161" s="20"/>
      <c r="AIW161" s="20"/>
      <c r="AIX161" s="20"/>
      <c r="AIY161" s="20"/>
      <c r="AIZ161" s="20"/>
      <c r="AJA161" s="20"/>
      <c r="AJB161" s="20"/>
      <c r="AJC161" s="20"/>
      <c r="AJD161" s="20"/>
      <c r="AJE161" s="20"/>
      <c r="AJF161" s="20"/>
      <c r="AJG161" s="20"/>
      <c r="AJH161" s="20"/>
      <c r="AJI161" s="20"/>
      <c r="AJJ161" s="20"/>
      <c r="AJK161" s="20"/>
      <c r="AJL161" s="20"/>
      <c r="AJM161" s="20"/>
      <c r="AJN161" s="20"/>
      <c r="AJO161" s="20"/>
      <c r="AJP161" s="20"/>
      <c r="AJQ161" s="20"/>
      <c r="AJR161" s="20"/>
      <c r="AJS161" s="20"/>
      <c r="AJT161" s="20"/>
      <c r="AJU161" s="20"/>
      <c r="AJV161" s="20"/>
      <c r="AJW161" s="20"/>
      <c r="AJX161" s="20"/>
      <c r="AJY161" s="20"/>
      <c r="AJZ161" s="20"/>
      <c r="AKA161" s="20"/>
      <c r="AKB161" s="20"/>
      <c r="AKC161" s="20"/>
      <c r="AKD161" s="20"/>
      <c r="AKE161" s="20"/>
      <c r="AKF161" s="20"/>
      <c r="AKG161" s="20"/>
      <c r="AKH161" s="20"/>
      <c r="AKI161" s="20"/>
      <c r="AKJ161" s="20"/>
      <c r="AKK161" s="20"/>
      <c r="AKL161" s="20"/>
      <c r="AKM161" s="20"/>
      <c r="AKN161" s="20"/>
      <c r="AKO161" s="20"/>
      <c r="AKP161" s="20"/>
      <c r="AKQ161" s="20"/>
      <c r="AKR161" s="20"/>
      <c r="AKS161" s="20"/>
      <c r="AKT161" s="20"/>
      <c r="AKU161" s="20"/>
      <c r="AKV161" s="20"/>
      <c r="AKW161" s="20"/>
      <c r="AKX161" s="20"/>
      <c r="AKY161" s="20"/>
      <c r="AKZ161" s="20"/>
      <c r="ALA161" s="20"/>
      <c r="ALB161" s="20"/>
      <c r="ALC161" s="20"/>
      <c r="ALD161" s="20"/>
      <c r="ALE161" s="20"/>
      <c r="ALF161" s="20"/>
      <c r="ALG161" s="20"/>
      <c r="ALH161" s="20"/>
      <c r="ALI161" s="20"/>
      <c r="ALJ161" s="20"/>
      <c r="ALK161" s="20"/>
      <c r="ALL161" s="20"/>
      <c r="ALM161" s="20"/>
      <c r="ALN161" s="20"/>
      <c r="ALO161" s="20"/>
      <c r="ALP161" s="20"/>
      <c r="ALQ161" s="20"/>
      <c r="ALR161" s="20"/>
      <c r="ALS161" s="20"/>
      <c r="ALT161" s="20"/>
      <c r="ALU161" s="20"/>
      <c r="ALV161" s="20"/>
      <c r="ALW161" s="20"/>
      <c r="ALX161" s="20"/>
      <c r="ALY161" s="20"/>
      <c r="ALZ161" s="20"/>
      <c r="AMA161" s="20"/>
      <c r="AMB161" s="20"/>
      <c r="AMC161" s="20"/>
      <c r="AMD161" s="20"/>
      <c r="AME161" s="20"/>
      <c r="AMF161" s="20"/>
      <c r="AMG161" s="20"/>
      <c r="AMH161" s="20"/>
      <c r="AMI161" s="20"/>
      <c r="AMJ161" s="20"/>
      <c r="AMK161" s="20"/>
    </row>
    <row r="162" spans="1:1025" s="21" customFormat="1" ht="24" customHeight="1">
      <c r="A162" s="300" t="s">
        <v>197</v>
      </c>
      <c r="B162" s="300"/>
      <c r="C162" s="300"/>
      <c r="D162" s="300"/>
      <c r="E162" s="300"/>
      <c r="F162" s="300"/>
      <c r="G162" s="100">
        <f>SUM(G153+G155+G157)</f>
        <v>3354.08</v>
      </c>
      <c r="I162" s="20"/>
      <c r="J162" s="7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20"/>
      <c r="JL162" s="20"/>
      <c r="JM162" s="20"/>
      <c r="JN162" s="20"/>
      <c r="JO162" s="20"/>
      <c r="JP162" s="20"/>
      <c r="JQ162" s="20"/>
      <c r="JR162" s="20"/>
      <c r="JS162" s="20"/>
      <c r="JT162" s="20"/>
      <c r="JU162" s="20"/>
      <c r="JV162" s="20"/>
      <c r="JW162" s="20"/>
      <c r="JX162" s="20"/>
      <c r="JY162" s="20"/>
      <c r="JZ162" s="20"/>
      <c r="KA162" s="20"/>
      <c r="KB162" s="20"/>
      <c r="KC162" s="20"/>
      <c r="KD162" s="20"/>
      <c r="KE162" s="20"/>
      <c r="KF162" s="20"/>
      <c r="KG162" s="20"/>
      <c r="KH162" s="20"/>
      <c r="KI162" s="20"/>
      <c r="KJ162" s="20"/>
      <c r="KK162" s="20"/>
      <c r="KL162" s="20"/>
      <c r="KM162" s="20"/>
      <c r="KN162" s="20"/>
      <c r="KO162" s="20"/>
      <c r="KP162" s="20"/>
      <c r="KQ162" s="20"/>
      <c r="KR162" s="20"/>
      <c r="KS162" s="20"/>
      <c r="KT162" s="20"/>
      <c r="KU162" s="20"/>
      <c r="KV162" s="20"/>
      <c r="KW162" s="20"/>
      <c r="KX162" s="20"/>
      <c r="KY162" s="20"/>
      <c r="KZ162" s="20"/>
      <c r="LA162" s="20"/>
      <c r="LB162" s="20"/>
      <c r="LC162" s="20"/>
      <c r="LD162" s="20"/>
      <c r="LE162" s="20"/>
      <c r="LF162" s="20"/>
      <c r="LG162" s="20"/>
      <c r="LH162" s="20"/>
      <c r="LI162" s="20"/>
      <c r="LJ162" s="20"/>
      <c r="LK162" s="20"/>
      <c r="LL162" s="20"/>
      <c r="LM162" s="20"/>
      <c r="LN162" s="20"/>
      <c r="LO162" s="20"/>
      <c r="LP162" s="20"/>
      <c r="LQ162" s="20"/>
      <c r="LR162" s="20"/>
      <c r="LS162" s="20"/>
      <c r="LT162" s="20"/>
      <c r="LU162" s="20"/>
      <c r="LV162" s="20"/>
      <c r="LW162" s="20"/>
      <c r="LX162" s="20"/>
      <c r="LY162" s="20"/>
      <c r="LZ162" s="20"/>
      <c r="MA162" s="20"/>
      <c r="MB162" s="20"/>
      <c r="MC162" s="20"/>
      <c r="MD162" s="20"/>
      <c r="ME162" s="20"/>
      <c r="MF162" s="20"/>
      <c r="MG162" s="20"/>
      <c r="MH162" s="20"/>
      <c r="MI162" s="20"/>
      <c r="MJ162" s="20"/>
      <c r="MK162" s="20"/>
      <c r="ML162" s="20"/>
      <c r="MM162" s="20"/>
      <c r="MN162" s="20"/>
      <c r="MO162" s="20"/>
      <c r="MP162" s="20"/>
      <c r="MQ162" s="20"/>
      <c r="MR162" s="20"/>
      <c r="MS162" s="20"/>
      <c r="MT162" s="20"/>
      <c r="MU162" s="20"/>
      <c r="MV162" s="20"/>
      <c r="MW162" s="20"/>
      <c r="MX162" s="20"/>
      <c r="MY162" s="20"/>
      <c r="MZ162" s="20"/>
      <c r="NA162" s="20"/>
      <c r="NB162" s="20"/>
      <c r="NC162" s="20"/>
      <c r="ND162" s="20"/>
      <c r="NE162" s="20"/>
      <c r="NF162" s="20"/>
      <c r="NG162" s="20"/>
      <c r="NH162" s="20"/>
      <c r="NI162" s="20"/>
      <c r="NJ162" s="20"/>
      <c r="NK162" s="20"/>
      <c r="NL162" s="20"/>
      <c r="NM162" s="20"/>
      <c r="NN162" s="20"/>
      <c r="NO162" s="20"/>
      <c r="NP162" s="20"/>
      <c r="NQ162" s="20"/>
      <c r="NR162" s="20"/>
      <c r="NS162" s="20"/>
      <c r="NT162" s="20"/>
      <c r="NU162" s="20"/>
      <c r="NV162" s="20"/>
      <c r="NW162" s="20"/>
      <c r="NX162" s="20"/>
      <c r="NY162" s="20"/>
      <c r="NZ162" s="20"/>
      <c r="OA162" s="20"/>
      <c r="OB162" s="20"/>
      <c r="OC162" s="20"/>
      <c r="OD162" s="20"/>
      <c r="OE162" s="20"/>
      <c r="OF162" s="20"/>
      <c r="OG162" s="20"/>
      <c r="OH162" s="20"/>
      <c r="OI162" s="20"/>
      <c r="OJ162" s="20"/>
      <c r="OK162" s="20"/>
      <c r="OL162" s="20"/>
      <c r="OM162" s="20"/>
      <c r="ON162" s="20"/>
      <c r="OO162" s="20"/>
      <c r="OP162" s="20"/>
      <c r="OQ162" s="20"/>
      <c r="OR162" s="20"/>
      <c r="OS162" s="20"/>
      <c r="OT162" s="20"/>
      <c r="OU162" s="20"/>
      <c r="OV162" s="20"/>
      <c r="OW162" s="20"/>
      <c r="OX162" s="20"/>
      <c r="OY162" s="20"/>
      <c r="OZ162" s="20"/>
      <c r="PA162" s="20"/>
      <c r="PB162" s="20"/>
      <c r="PC162" s="20"/>
      <c r="PD162" s="20"/>
      <c r="PE162" s="20"/>
      <c r="PF162" s="20"/>
      <c r="PG162" s="20"/>
      <c r="PH162" s="20"/>
      <c r="PI162" s="20"/>
      <c r="PJ162" s="20"/>
      <c r="PK162" s="20"/>
      <c r="PL162" s="20"/>
      <c r="PM162" s="20"/>
      <c r="PN162" s="20"/>
      <c r="PO162" s="20"/>
      <c r="PP162" s="20"/>
      <c r="PQ162" s="20"/>
      <c r="PR162" s="20"/>
      <c r="PS162" s="20"/>
      <c r="PT162" s="20"/>
      <c r="PU162" s="20"/>
      <c r="PV162" s="20"/>
      <c r="PW162" s="20"/>
      <c r="PX162" s="20"/>
      <c r="PY162" s="20"/>
      <c r="PZ162" s="20"/>
      <c r="QA162" s="20"/>
      <c r="QB162" s="20"/>
      <c r="QC162" s="20"/>
      <c r="QD162" s="20"/>
      <c r="QE162" s="20"/>
      <c r="QF162" s="20"/>
      <c r="QG162" s="20"/>
      <c r="QH162" s="20"/>
      <c r="QI162" s="20"/>
      <c r="QJ162" s="20"/>
      <c r="QK162" s="20"/>
      <c r="QL162" s="20"/>
      <c r="QM162" s="20"/>
      <c r="QN162" s="20"/>
      <c r="QO162" s="20"/>
      <c r="QP162" s="20"/>
      <c r="QQ162" s="20"/>
      <c r="QR162" s="20"/>
      <c r="QS162" s="20"/>
      <c r="QT162" s="20"/>
      <c r="QU162" s="20"/>
      <c r="QV162" s="20"/>
      <c r="QW162" s="20"/>
      <c r="QX162" s="20"/>
      <c r="QY162" s="20"/>
      <c r="QZ162" s="20"/>
      <c r="RA162" s="20"/>
      <c r="RB162" s="20"/>
      <c r="RC162" s="20"/>
      <c r="RD162" s="20"/>
      <c r="RE162" s="20"/>
      <c r="RF162" s="20"/>
      <c r="RG162" s="20"/>
      <c r="RH162" s="20"/>
      <c r="RI162" s="20"/>
      <c r="RJ162" s="20"/>
      <c r="RK162" s="20"/>
      <c r="RL162" s="20"/>
      <c r="RM162" s="20"/>
      <c r="RN162" s="20"/>
      <c r="RO162" s="20"/>
      <c r="RP162" s="20"/>
      <c r="RQ162" s="20"/>
      <c r="RR162" s="20"/>
      <c r="RS162" s="20"/>
      <c r="RT162" s="20"/>
      <c r="RU162" s="20"/>
      <c r="RV162" s="20"/>
      <c r="RW162" s="20"/>
      <c r="RX162" s="20"/>
      <c r="RY162" s="20"/>
      <c r="RZ162" s="20"/>
      <c r="SA162" s="20"/>
      <c r="SB162" s="20"/>
      <c r="SC162" s="20"/>
      <c r="SD162" s="20"/>
      <c r="SE162" s="20"/>
      <c r="SF162" s="20"/>
      <c r="SG162" s="20"/>
      <c r="SH162" s="20"/>
      <c r="SI162" s="20"/>
      <c r="SJ162" s="20"/>
      <c r="SK162" s="20"/>
      <c r="SL162" s="20"/>
      <c r="SM162" s="20"/>
      <c r="SN162" s="20"/>
      <c r="SO162" s="20"/>
      <c r="SP162" s="20"/>
      <c r="SQ162" s="20"/>
      <c r="SR162" s="20"/>
      <c r="SS162" s="20"/>
      <c r="ST162" s="20"/>
      <c r="SU162" s="20"/>
      <c r="SV162" s="20"/>
      <c r="SW162" s="20"/>
      <c r="SX162" s="20"/>
      <c r="SY162" s="20"/>
      <c r="SZ162" s="20"/>
      <c r="TA162" s="20"/>
      <c r="TB162" s="20"/>
      <c r="TC162" s="20"/>
      <c r="TD162" s="20"/>
      <c r="TE162" s="20"/>
      <c r="TF162" s="20"/>
      <c r="TG162" s="20"/>
      <c r="TH162" s="20"/>
      <c r="TI162" s="20"/>
      <c r="TJ162" s="20"/>
      <c r="TK162" s="20"/>
      <c r="TL162" s="20"/>
      <c r="TM162" s="20"/>
      <c r="TN162" s="20"/>
      <c r="TO162" s="20"/>
      <c r="TP162" s="20"/>
      <c r="TQ162" s="20"/>
      <c r="TR162" s="20"/>
      <c r="TS162" s="20"/>
      <c r="TT162" s="20"/>
      <c r="TU162" s="20"/>
      <c r="TV162" s="20"/>
      <c r="TW162" s="20"/>
      <c r="TX162" s="20"/>
      <c r="TY162" s="20"/>
      <c r="TZ162" s="20"/>
      <c r="UA162" s="20"/>
      <c r="UB162" s="20"/>
      <c r="UC162" s="20"/>
      <c r="UD162" s="20"/>
      <c r="UE162" s="20"/>
      <c r="UF162" s="20"/>
      <c r="UG162" s="20"/>
      <c r="UH162" s="20"/>
      <c r="UI162" s="20"/>
      <c r="UJ162" s="20"/>
      <c r="UK162" s="20"/>
      <c r="UL162" s="20"/>
      <c r="UM162" s="20"/>
      <c r="UN162" s="20"/>
      <c r="UO162" s="20"/>
      <c r="UP162" s="20"/>
      <c r="UQ162" s="20"/>
      <c r="UR162" s="20"/>
      <c r="US162" s="20"/>
      <c r="UT162" s="20"/>
      <c r="UU162" s="20"/>
      <c r="UV162" s="20"/>
      <c r="UW162" s="20"/>
      <c r="UX162" s="20"/>
      <c r="UY162" s="20"/>
      <c r="UZ162" s="20"/>
      <c r="VA162" s="20"/>
      <c r="VB162" s="20"/>
      <c r="VC162" s="20"/>
      <c r="VD162" s="20"/>
      <c r="VE162" s="20"/>
      <c r="VF162" s="20"/>
      <c r="VG162" s="20"/>
      <c r="VH162" s="20"/>
      <c r="VI162" s="20"/>
      <c r="VJ162" s="20"/>
      <c r="VK162" s="20"/>
      <c r="VL162" s="20"/>
      <c r="VM162" s="20"/>
      <c r="VN162" s="20"/>
      <c r="VO162" s="20"/>
      <c r="VP162" s="20"/>
      <c r="VQ162" s="20"/>
      <c r="VR162" s="20"/>
      <c r="VS162" s="20"/>
      <c r="VT162" s="20"/>
      <c r="VU162" s="20"/>
      <c r="VV162" s="20"/>
      <c r="VW162" s="20"/>
      <c r="VX162" s="20"/>
      <c r="VY162" s="20"/>
      <c r="VZ162" s="20"/>
      <c r="WA162" s="20"/>
      <c r="WB162" s="20"/>
      <c r="WC162" s="20"/>
      <c r="WD162" s="20"/>
      <c r="WE162" s="20"/>
      <c r="WF162" s="20"/>
      <c r="WG162" s="20"/>
      <c r="WH162" s="20"/>
      <c r="WI162" s="20"/>
      <c r="WJ162" s="20"/>
      <c r="WK162" s="20"/>
      <c r="WL162" s="20"/>
      <c r="WM162" s="20"/>
      <c r="WN162" s="20"/>
      <c r="WO162" s="20"/>
      <c r="WP162" s="20"/>
      <c r="WQ162" s="20"/>
      <c r="WR162" s="20"/>
      <c r="WS162" s="20"/>
      <c r="WT162" s="20"/>
      <c r="WU162" s="20"/>
      <c r="WV162" s="20"/>
      <c r="WW162" s="20"/>
      <c r="WX162" s="20"/>
      <c r="WY162" s="20"/>
      <c r="WZ162" s="20"/>
      <c r="XA162" s="20"/>
      <c r="XB162" s="20"/>
      <c r="XC162" s="20"/>
      <c r="XD162" s="20"/>
      <c r="XE162" s="20"/>
      <c r="XF162" s="20"/>
      <c r="XG162" s="20"/>
      <c r="XH162" s="20"/>
      <c r="XI162" s="20"/>
      <c r="XJ162" s="20"/>
      <c r="XK162" s="20"/>
      <c r="XL162" s="20"/>
      <c r="XM162" s="20"/>
      <c r="XN162" s="20"/>
      <c r="XO162" s="20"/>
      <c r="XP162" s="20"/>
      <c r="XQ162" s="20"/>
      <c r="XR162" s="20"/>
      <c r="XS162" s="20"/>
      <c r="XT162" s="20"/>
      <c r="XU162" s="20"/>
      <c r="XV162" s="20"/>
      <c r="XW162" s="20"/>
      <c r="XX162" s="20"/>
      <c r="XY162" s="20"/>
      <c r="XZ162" s="20"/>
      <c r="YA162" s="20"/>
      <c r="YB162" s="20"/>
      <c r="YC162" s="20"/>
      <c r="YD162" s="20"/>
      <c r="YE162" s="20"/>
      <c r="YF162" s="20"/>
      <c r="YG162" s="20"/>
      <c r="YH162" s="20"/>
      <c r="YI162" s="20"/>
      <c r="YJ162" s="20"/>
      <c r="YK162" s="20"/>
      <c r="YL162" s="20"/>
      <c r="YM162" s="20"/>
      <c r="YN162" s="20"/>
      <c r="YO162" s="20"/>
      <c r="YP162" s="20"/>
      <c r="YQ162" s="20"/>
      <c r="YR162" s="20"/>
      <c r="YS162" s="20"/>
      <c r="YT162" s="20"/>
      <c r="YU162" s="20"/>
      <c r="YV162" s="20"/>
      <c r="YW162" s="20"/>
      <c r="YX162" s="20"/>
      <c r="YY162" s="20"/>
      <c r="YZ162" s="20"/>
      <c r="ZA162" s="20"/>
      <c r="ZB162" s="20"/>
      <c r="ZC162" s="20"/>
      <c r="ZD162" s="20"/>
      <c r="ZE162" s="20"/>
      <c r="ZF162" s="20"/>
      <c r="ZG162" s="20"/>
      <c r="ZH162" s="20"/>
      <c r="ZI162" s="20"/>
      <c r="ZJ162" s="20"/>
      <c r="ZK162" s="20"/>
      <c r="ZL162" s="20"/>
      <c r="ZM162" s="20"/>
      <c r="ZN162" s="20"/>
      <c r="ZO162" s="20"/>
      <c r="ZP162" s="20"/>
      <c r="ZQ162" s="20"/>
      <c r="ZR162" s="20"/>
      <c r="ZS162" s="20"/>
      <c r="ZT162" s="20"/>
      <c r="ZU162" s="20"/>
      <c r="ZV162" s="20"/>
      <c r="ZW162" s="20"/>
      <c r="ZX162" s="20"/>
      <c r="ZY162" s="20"/>
      <c r="ZZ162" s="20"/>
      <c r="AAA162" s="20"/>
      <c r="AAB162" s="20"/>
      <c r="AAC162" s="20"/>
      <c r="AAD162" s="20"/>
      <c r="AAE162" s="20"/>
      <c r="AAF162" s="20"/>
      <c r="AAG162" s="20"/>
      <c r="AAH162" s="20"/>
      <c r="AAI162" s="20"/>
      <c r="AAJ162" s="20"/>
      <c r="AAK162" s="20"/>
      <c r="AAL162" s="20"/>
      <c r="AAM162" s="20"/>
      <c r="AAN162" s="20"/>
      <c r="AAO162" s="20"/>
      <c r="AAP162" s="20"/>
      <c r="AAQ162" s="20"/>
      <c r="AAR162" s="20"/>
      <c r="AAS162" s="20"/>
      <c r="AAT162" s="20"/>
      <c r="AAU162" s="20"/>
      <c r="AAV162" s="20"/>
      <c r="AAW162" s="20"/>
      <c r="AAX162" s="20"/>
      <c r="AAY162" s="20"/>
      <c r="AAZ162" s="20"/>
      <c r="ABA162" s="20"/>
      <c r="ABB162" s="20"/>
      <c r="ABC162" s="20"/>
      <c r="ABD162" s="20"/>
      <c r="ABE162" s="20"/>
      <c r="ABF162" s="20"/>
      <c r="ABG162" s="20"/>
      <c r="ABH162" s="20"/>
      <c r="ABI162" s="20"/>
      <c r="ABJ162" s="20"/>
      <c r="ABK162" s="20"/>
      <c r="ABL162" s="20"/>
      <c r="ABM162" s="20"/>
      <c r="ABN162" s="20"/>
      <c r="ABO162" s="20"/>
      <c r="ABP162" s="20"/>
      <c r="ABQ162" s="20"/>
      <c r="ABR162" s="20"/>
      <c r="ABS162" s="20"/>
      <c r="ABT162" s="20"/>
      <c r="ABU162" s="20"/>
      <c r="ABV162" s="20"/>
      <c r="ABW162" s="20"/>
      <c r="ABX162" s="20"/>
      <c r="ABY162" s="20"/>
      <c r="ABZ162" s="20"/>
      <c r="ACA162" s="20"/>
      <c r="ACB162" s="20"/>
      <c r="ACC162" s="20"/>
      <c r="ACD162" s="20"/>
      <c r="ACE162" s="20"/>
      <c r="ACF162" s="20"/>
      <c r="ACG162" s="20"/>
      <c r="ACH162" s="20"/>
      <c r="ACI162" s="20"/>
      <c r="ACJ162" s="20"/>
      <c r="ACK162" s="20"/>
      <c r="ACL162" s="20"/>
      <c r="ACM162" s="20"/>
      <c r="ACN162" s="20"/>
      <c r="ACO162" s="20"/>
      <c r="ACP162" s="20"/>
      <c r="ACQ162" s="20"/>
      <c r="ACR162" s="20"/>
      <c r="ACS162" s="20"/>
      <c r="ACT162" s="20"/>
      <c r="ACU162" s="20"/>
      <c r="ACV162" s="20"/>
      <c r="ACW162" s="20"/>
      <c r="ACX162" s="20"/>
      <c r="ACY162" s="20"/>
      <c r="ACZ162" s="20"/>
      <c r="ADA162" s="20"/>
      <c r="ADB162" s="20"/>
      <c r="ADC162" s="20"/>
      <c r="ADD162" s="20"/>
      <c r="ADE162" s="20"/>
      <c r="ADF162" s="20"/>
      <c r="ADG162" s="20"/>
      <c r="ADH162" s="20"/>
      <c r="ADI162" s="20"/>
      <c r="ADJ162" s="20"/>
      <c r="ADK162" s="20"/>
      <c r="ADL162" s="20"/>
      <c r="ADM162" s="20"/>
      <c r="ADN162" s="20"/>
      <c r="ADO162" s="20"/>
      <c r="ADP162" s="20"/>
      <c r="ADQ162" s="20"/>
      <c r="ADR162" s="20"/>
      <c r="ADS162" s="20"/>
      <c r="ADT162" s="20"/>
      <c r="ADU162" s="20"/>
      <c r="ADV162" s="20"/>
      <c r="ADW162" s="20"/>
      <c r="ADX162" s="20"/>
      <c r="ADY162" s="20"/>
      <c r="ADZ162" s="20"/>
      <c r="AEA162" s="20"/>
      <c r="AEB162" s="20"/>
      <c r="AEC162" s="20"/>
      <c r="AED162" s="20"/>
      <c r="AEE162" s="20"/>
      <c r="AEF162" s="20"/>
      <c r="AEG162" s="20"/>
      <c r="AEH162" s="20"/>
      <c r="AEI162" s="20"/>
      <c r="AEJ162" s="20"/>
      <c r="AEK162" s="20"/>
      <c r="AEL162" s="20"/>
      <c r="AEM162" s="20"/>
      <c r="AEN162" s="20"/>
      <c r="AEO162" s="20"/>
      <c r="AEP162" s="20"/>
      <c r="AEQ162" s="20"/>
      <c r="AER162" s="20"/>
      <c r="AES162" s="20"/>
      <c r="AET162" s="20"/>
      <c r="AEU162" s="20"/>
      <c r="AEV162" s="20"/>
      <c r="AEW162" s="20"/>
      <c r="AEX162" s="20"/>
      <c r="AEY162" s="20"/>
      <c r="AEZ162" s="20"/>
      <c r="AFA162" s="20"/>
      <c r="AFB162" s="20"/>
      <c r="AFC162" s="20"/>
      <c r="AFD162" s="20"/>
      <c r="AFE162" s="20"/>
      <c r="AFF162" s="20"/>
      <c r="AFG162" s="20"/>
      <c r="AFH162" s="20"/>
      <c r="AFI162" s="20"/>
      <c r="AFJ162" s="20"/>
      <c r="AFK162" s="20"/>
      <c r="AFL162" s="20"/>
      <c r="AFM162" s="20"/>
      <c r="AFN162" s="20"/>
      <c r="AFO162" s="20"/>
      <c r="AFP162" s="20"/>
      <c r="AFQ162" s="20"/>
      <c r="AFR162" s="20"/>
      <c r="AFS162" s="20"/>
      <c r="AFT162" s="20"/>
      <c r="AFU162" s="20"/>
      <c r="AFV162" s="20"/>
      <c r="AFW162" s="20"/>
      <c r="AFX162" s="20"/>
      <c r="AFY162" s="20"/>
      <c r="AFZ162" s="20"/>
      <c r="AGA162" s="20"/>
      <c r="AGB162" s="20"/>
      <c r="AGC162" s="20"/>
      <c r="AGD162" s="20"/>
      <c r="AGE162" s="20"/>
      <c r="AGF162" s="20"/>
      <c r="AGG162" s="20"/>
      <c r="AGH162" s="20"/>
      <c r="AGI162" s="20"/>
      <c r="AGJ162" s="20"/>
      <c r="AGK162" s="20"/>
      <c r="AGL162" s="20"/>
      <c r="AGM162" s="20"/>
      <c r="AGN162" s="20"/>
      <c r="AGO162" s="20"/>
      <c r="AGP162" s="20"/>
      <c r="AGQ162" s="20"/>
      <c r="AGR162" s="20"/>
      <c r="AGS162" s="20"/>
      <c r="AGT162" s="20"/>
      <c r="AGU162" s="20"/>
      <c r="AGV162" s="20"/>
      <c r="AGW162" s="20"/>
      <c r="AGX162" s="20"/>
      <c r="AGY162" s="20"/>
      <c r="AGZ162" s="20"/>
      <c r="AHA162" s="20"/>
      <c r="AHB162" s="20"/>
      <c r="AHC162" s="20"/>
      <c r="AHD162" s="20"/>
      <c r="AHE162" s="20"/>
      <c r="AHF162" s="20"/>
      <c r="AHG162" s="20"/>
      <c r="AHH162" s="20"/>
      <c r="AHI162" s="20"/>
      <c r="AHJ162" s="20"/>
      <c r="AHK162" s="20"/>
      <c r="AHL162" s="20"/>
      <c r="AHM162" s="20"/>
      <c r="AHN162" s="20"/>
      <c r="AHO162" s="20"/>
      <c r="AHP162" s="20"/>
      <c r="AHQ162" s="20"/>
      <c r="AHR162" s="20"/>
      <c r="AHS162" s="20"/>
      <c r="AHT162" s="20"/>
      <c r="AHU162" s="20"/>
      <c r="AHV162" s="20"/>
      <c r="AHW162" s="20"/>
      <c r="AHX162" s="20"/>
      <c r="AHY162" s="20"/>
      <c r="AHZ162" s="20"/>
      <c r="AIA162" s="20"/>
      <c r="AIB162" s="20"/>
      <c r="AIC162" s="20"/>
      <c r="AID162" s="20"/>
      <c r="AIE162" s="20"/>
      <c r="AIF162" s="20"/>
      <c r="AIG162" s="20"/>
      <c r="AIH162" s="20"/>
      <c r="AII162" s="20"/>
      <c r="AIJ162" s="20"/>
      <c r="AIK162" s="20"/>
      <c r="AIL162" s="20"/>
      <c r="AIM162" s="20"/>
      <c r="AIN162" s="20"/>
      <c r="AIO162" s="20"/>
      <c r="AIP162" s="20"/>
      <c r="AIQ162" s="20"/>
      <c r="AIR162" s="20"/>
      <c r="AIS162" s="20"/>
      <c r="AIT162" s="20"/>
      <c r="AIU162" s="20"/>
      <c r="AIV162" s="20"/>
      <c r="AIW162" s="20"/>
      <c r="AIX162" s="20"/>
      <c r="AIY162" s="20"/>
      <c r="AIZ162" s="20"/>
      <c r="AJA162" s="20"/>
      <c r="AJB162" s="20"/>
      <c r="AJC162" s="20"/>
      <c r="AJD162" s="20"/>
      <c r="AJE162" s="20"/>
      <c r="AJF162" s="20"/>
      <c r="AJG162" s="20"/>
      <c r="AJH162" s="20"/>
      <c r="AJI162" s="20"/>
      <c r="AJJ162" s="20"/>
      <c r="AJK162" s="20"/>
      <c r="AJL162" s="20"/>
      <c r="AJM162" s="20"/>
      <c r="AJN162" s="20"/>
      <c r="AJO162" s="20"/>
      <c r="AJP162" s="20"/>
      <c r="AJQ162" s="20"/>
      <c r="AJR162" s="20"/>
      <c r="AJS162" s="20"/>
      <c r="AJT162" s="20"/>
      <c r="AJU162" s="20"/>
      <c r="AJV162" s="20"/>
      <c r="AJW162" s="20"/>
      <c r="AJX162" s="20"/>
      <c r="AJY162" s="20"/>
      <c r="AJZ162" s="20"/>
      <c r="AKA162" s="20"/>
      <c r="AKB162" s="20"/>
      <c r="AKC162" s="20"/>
      <c r="AKD162" s="20"/>
      <c r="AKE162" s="20"/>
      <c r="AKF162" s="20"/>
      <c r="AKG162" s="20"/>
      <c r="AKH162" s="20"/>
      <c r="AKI162" s="20"/>
      <c r="AKJ162" s="20"/>
      <c r="AKK162" s="20"/>
      <c r="AKL162" s="20"/>
      <c r="AKM162" s="20"/>
      <c r="AKN162" s="20"/>
      <c r="AKO162" s="20"/>
      <c r="AKP162" s="20"/>
      <c r="AKQ162" s="20"/>
      <c r="AKR162" s="20"/>
      <c r="AKS162" s="20"/>
      <c r="AKT162" s="20"/>
      <c r="AKU162" s="20"/>
      <c r="AKV162" s="20"/>
      <c r="AKW162" s="20"/>
      <c r="AKX162" s="20"/>
      <c r="AKY162" s="20"/>
      <c r="AKZ162" s="20"/>
      <c r="ALA162" s="20"/>
      <c r="ALB162" s="20"/>
      <c r="ALC162" s="20"/>
      <c r="ALD162" s="20"/>
      <c r="ALE162" s="20"/>
      <c r="ALF162" s="20"/>
      <c r="ALG162" s="20"/>
      <c r="ALH162" s="20"/>
      <c r="ALI162" s="20"/>
      <c r="ALJ162" s="20"/>
      <c r="ALK162" s="20"/>
      <c r="ALL162" s="20"/>
      <c r="ALM162" s="20"/>
      <c r="ALN162" s="20"/>
      <c r="ALO162" s="20"/>
      <c r="ALP162" s="20"/>
      <c r="ALQ162" s="20"/>
      <c r="ALR162" s="20"/>
      <c r="ALS162" s="20"/>
      <c r="ALT162" s="20"/>
      <c r="ALU162" s="20"/>
      <c r="ALV162" s="20"/>
      <c r="ALW162" s="20"/>
      <c r="ALX162" s="20"/>
      <c r="ALY162" s="20"/>
      <c r="ALZ162" s="20"/>
      <c r="AMA162" s="20"/>
      <c r="AMB162" s="20"/>
      <c r="AMC162" s="20"/>
      <c r="AMD162" s="20"/>
      <c r="AME162" s="20"/>
      <c r="AMF162" s="20"/>
      <c r="AMG162" s="20"/>
      <c r="AMH162" s="20"/>
      <c r="AMI162" s="20"/>
      <c r="AMJ162" s="20"/>
      <c r="AMK162" s="20"/>
    </row>
    <row r="163" spans="1:1025" s="21" customFormat="1" ht="15" customHeight="1">
      <c r="A163" s="128" t="s">
        <v>198</v>
      </c>
      <c r="B163" s="375" t="s">
        <v>199</v>
      </c>
      <c r="C163" s="375"/>
      <c r="D163" s="375"/>
      <c r="E163" s="375"/>
      <c r="F163" s="375"/>
      <c r="G163" s="375"/>
      <c r="I163" s="20"/>
      <c r="J163" s="7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  <c r="KR163" s="20"/>
      <c r="KS163" s="20"/>
      <c r="KT163" s="20"/>
      <c r="KU163" s="20"/>
      <c r="KV163" s="20"/>
      <c r="KW163" s="20"/>
      <c r="KX163" s="20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20"/>
      <c r="MJ163" s="20"/>
      <c r="MK163" s="20"/>
      <c r="ML163" s="20"/>
      <c r="MM163" s="20"/>
      <c r="MN163" s="20"/>
      <c r="MO163" s="20"/>
      <c r="MP163" s="20"/>
      <c r="MQ163" s="20"/>
      <c r="MR163" s="20"/>
      <c r="MS163" s="20"/>
      <c r="MT163" s="20"/>
      <c r="MU163" s="20"/>
      <c r="MV163" s="20"/>
      <c r="MW163" s="20"/>
      <c r="MX163" s="20"/>
      <c r="MY163" s="20"/>
      <c r="MZ163" s="20"/>
      <c r="NA163" s="20"/>
      <c r="NB163" s="20"/>
      <c r="NC163" s="20"/>
      <c r="ND163" s="20"/>
      <c r="NE163" s="20"/>
      <c r="NF163" s="20"/>
      <c r="NG163" s="20"/>
      <c r="NH163" s="20"/>
      <c r="NI163" s="20"/>
      <c r="NJ163" s="20"/>
      <c r="NK163" s="20"/>
      <c r="NL163" s="20"/>
      <c r="NM163" s="20"/>
      <c r="NN163" s="20"/>
      <c r="NO163" s="20"/>
      <c r="NP163" s="20"/>
      <c r="NQ163" s="20"/>
      <c r="NR163" s="20"/>
      <c r="NS163" s="20"/>
      <c r="NT163" s="20"/>
      <c r="NU163" s="20"/>
      <c r="NV163" s="20"/>
      <c r="NW163" s="20"/>
      <c r="NX163" s="20"/>
      <c r="NY163" s="20"/>
      <c r="NZ163" s="20"/>
      <c r="OA163" s="20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0"/>
      <c r="OM163" s="20"/>
      <c r="ON163" s="20"/>
      <c r="OO163" s="20"/>
      <c r="OP163" s="20"/>
      <c r="OQ163" s="20"/>
      <c r="OR163" s="20"/>
      <c r="OS163" s="20"/>
      <c r="OT163" s="20"/>
      <c r="OU163" s="20"/>
      <c r="OV163" s="20"/>
      <c r="OW163" s="20"/>
      <c r="OX163" s="20"/>
      <c r="OY163" s="20"/>
      <c r="OZ163" s="20"/>
      <c r="PA163" s="20"/>
      <c r="PB163" s="20"/>
      <c r="PC163" s="20"/>
      <c r="PD163" s="20"/>
      <c r="PE163" s="20"/>
      <c r="PF163" s="20"/>
      <c r="PG163" s="20"/>
      <c r="PH163" s="20"/>
      <c r="PI163" s="20"/>
      <c r="PJ163" s="20"/>
      <c r="PK163" s="20"/>
      <c r="PL163" s="20"/>
      <c r="PM163" s="20"/>
      <c r="PN163" s="20"/>
      <c r="PO163" s="20"/>
      <c r="PP163" s="20"/>
      <c r="PQ163" s="20"/>
      <c r="PR163" s="20"/>
      <c r="PS163" s="20"/>
      <c r="PT163" s="20"/>
      <c r="PU163" s="20"/>
      <c r="PV163" s="20"/>
      <c r="PW163" s="20"/>
      <c r="PX163" s="20"/>
      <c r="PY163" s="20"/>
      <c r="PZ163" s="20"/>
      <c r="QA163" s="20"/>
      <c r="QB163" s="20"/>
      <c r="QC163" s="20"/>
      <c r="QD163" s="20"/>
      <c r="QE163" s="20"/>
      <c r="QF163" s="20"/>
      <c r="QG163" s="20"/>
      <c r="QH163" s="20"/>
      <c r="QI163" s="20"/>
      <c r="QJ163" s="20"/>
      <c r="QK163" s="20"/>
      <c r="QL163" s="20"/>
      <c r="QM163" s="20"/>
      <c r="QN163" s="20"/>
      <c r="QO163" s="20"/>
      <c r="QP163" s="20"/>
      <c r="QQ163" s="20"/>
      <c r="QR163" s="20"/>
      <c r="QS163" s="20"/>
      <c r="QT163" s="20"/>
      <c r="QU163" s="20"/>
      <c r="QV163" s="20"/>
      <c r="QW163" s="20"/>
      <c r="QX163" s="20"/>
      <c r="QY163" s="20"/>
      <c r="QZ163" s="20"/>
      <c r="RA163" s="20"/>
      <c r="RB163" s="20"/>
      <c r="RC163" s="20"/>
      <c r="RD163" s="20"/>
      <c r="RE163" s="20"/>
      <c r="RF163" s="20"/>
      <c r="RG163" s="20"/>
      <c r="RH163" s="20"/>
      <c r="RI163" s="20"/>
      <c r="RJ163" s="20"/>
      <c r="RK163" s="20"/>
      <c r="RL163" s="20"/>
      <c r="RM163" s="20"/>
      <c r="RN163" s="20"/>
      <c r="RO163" s="20"/>
      <c r="RP163" s="20"/>
      <c r="RQ163" s="20"/>
      <c r="RR163" s="20"/>
      <c r="RS163" s="20"/>
      <c r="RT163" s="20"/>
      <c r="RU163" s="20"/>
      <c r="RV163" s="20"/>
      <c r="RW163" s="20"/>
      <c r="RX163" s="20"/>
      <c r="RY163" s="20"/>
      <c r="RZ163" s="20"/>
      <c r="SA163" s="20"/>
      <c r="SB163" s="20"/>
      <c r="SC163" s="20"/>
      <c r="SD163" s="20"/>
      <c r="SE163" s="20"/>
      <c r="SF163" s="20"/>
      <c r="SG163" s="20"/>
      <c r="SH163" s="20"/>
      <c r="SI163" s="20"/>
      <c r="SJ163" s="20"/>
      <c r="SK163" s="20"/>
      <c r="SL163" s="20"/>
      <c r="SM163" s="20"/>
      <c r="SN163" s="20"/>
      <c r="SO163" s="20"/>
      <c r="SP163" s="20"/>
      <c r="SQ163" s="20"/>
      <c r="SR163" s="20"/>
      <c r="SS163" s="20"/>
      <c r="ST163" s="20"/>
      <c r="SU163" s="20"/>
      <c r="SV163" s="20"/>
      <c r="SW163" s="20"/>
      <c r="SX163" s="20"/>
      <c r="SY163" s="20"/>
      <c r="SZ163" s="20"/>
      <c r="TA163" s="20"/>
      <c r="TB163" s="20"/>
      <c r="TC163" s="20"/>
      <c r="TD163" s="20"/>
      <c r="TE163" s="20"/>
      <c r="TF163" s="20"/>
      <c r="TG163" s="20"/>
      <c r="TH163" s="20"/>
      <c r="TI163" s="20"/>
      <c r="TJ163" s="20"/>
      <c r="TK163" s="20"/>
      <c r="TL163" s="20"/>
      <c r="TM163" s="20"/>
      <c r="TN163" s="20"/>
      <c r="TO163" s="20"/>
      <c r="TP163" s="20"/>
      <c r="TQ163" s="20"/>
      <c r="TR163" s="20"/>
      <c r="TS163" s="20"/>
      <c r="TT163" s="20"/>
      <c r="TU163" s="20"/>
      <c r="TV163" s="20"/>
      <c r="TW163" s="20"/>
      <c r="TX163" s="20"/>
      <c r="TY163" s="20"/>
      <c r="TZ163" s="20"/>
      <c r="UA163" s="20"/>
      <c r="UB163" s="20"/>
      <c r="UC163" s="20"/>
      <c r="UD163" s="20"/>
      <c r="UE163" s="20"/>
      <c r="UF163" s="20"/>
      <c r="UG163" s="20"/>
      <c r="UH163" s="20"/>
      <c r="UI163" s="20"/>
      <c r="UJ163" s="20"/>
      <c r="UK163" s="20"/>
      <c r="UL163" s="20"/>
      <c r="UM163" s="20"/>
      <c r="UN163" s="20"/>
      <c r="UO163" s="20"/>
      <c r="UP163" s="20"/>
      <c r="UQ163" s="20"/>
      <c r="UR163" s="20"/>
      <c r="US163" s="20"/>
      <c r="UT163" s="20"/>
      <c r="UU163" s="20"/>
      <c r="UV163" s="20"/>
      <c r="UW163" s="20"/>
      <c r="UX163" s="20"/>
      <c r="UY163" s="20"/>
      <c r="UZ163" s="20"/>
      <c r="VA163" s="20"/>
      <c r="VB163" s="20"/>
      <c r="VC163" s="20"/>
      <c r="VD163" s="20"/>
      <c r="VE163" s="20"/>
      <c r="VF163" s="20"/>
      <c r="VG163" s="20"/>
      <c r="VH163" s="20"/>
      <c r="VI163" s="20"/>
      <c r="VJ163" s="20"/>
      <c r="VK163" s="20"/>
      <c r="VL163" s="20"/>
      <c r="VM163" s="20"/>
      <c r="VN163" s="20"/>
      <c r="VO163" s="20"/>
      <c r="VP163" s="20"/>
      <c r="VQ163" s="20"/>
      <c r="VR163" s="20"/>
      <c r="VS163" s="20"/>
      <c r="VT163" s="20"/>
      <c r="VU163" s="20"/>
      <c r="VV163" s="20"/>
      <c r="VW163" s="20"/>
      <c r="VX163" s="20"/>
      <c r="VY163" s="20"/>
      <c r="VZ163" s="20"/>
      <c r="WA163" s="20"/>
      <c r="WB163" s="20"/>
      <c r="WC163" s="20"/>
      <c r="WD163" s="20"/>
      <c r="WE163" s="20"/>
      <c r="WF163" s="20"/>
      <c r="WG163" s="20"/>
      <c r="WH163" s="20"/>
      <c r="WI163" s="20"/>
      <c r="WJ163" s="20"/>
      <c r="WK163" s="20"/>
      <c r="WL163" s="20"/>
      <c r="WM163" s="20"/>
      <c r="WN163" s="20"/>
      <c r="WO163" s="20"/>
      <c r="WP163" s="20"/>
      <c r="WQ163" s="20"/>
      <c r="WR163" s="20"/>
      <c r="WS163" s="20"/>
      <c r="WT163" s="20"/>
      <c r="WU163" s="20"/>
      <c r="WV163" s="20"/>
      <c r="WW163" s="20"/>
      <c r="WX163" s="20"/>
      <c r="WY163" s="20"/>
      <c r="WZ163" s="20"/>
      <c r="XA163" s="20"/>
      <c r="XB163" s="20"/>
      <c r="XC163" s="20"/>
      <c r="XD163" s="20"/>
      <c r="XE163" s="20"/>
      <c r="XF163" s="20"/>
      <c r="XG163" s="20"/>
      <c r="XH163" s="20"/>
      <c r="XI163" s="20"/>
      <c r="XJ163" s="20"/>
      <c r="XK163" s="20"/>
      <c r="XL163" s="20"/>
      <c r="XM163" s="20"/>
      <c r="XN163" s="20"/>
      <c r="XO163" s="20"/>
      <c r="XP163" s="20"/>
      <c r="XQ163" s="20"/>
      <c r="XR163" s="20"/>
      <c r="XS163" s="20"/>
      <c r="XT163" s="20"/>
      <c r="XU163" s="20"/>
      <c r="XV163" s="20"/>
      <c r="XW163" s="20"/>
      <c r="XX163" s="20"/>
      <c r="XY163" s="20"/>
      <c r="XZ163" s="20"/>
      <c r="YA163" s="20"/>
      <c r="YB163" s="20"/>
      <c r="YC163" s="20"/>
      <c r="YD163" s="20"/>
      <c r="YE163" s="20"/>
      <c r="YF163" s="20"/>
      <c r="YG163" s="20"/>
      <c r="YH163" s="20"/>
      <c r="YI163" s="20"/>
      <c r="YJ163" s="20"/>
      <c r="YK163" s="20"/>
      <c r="YL163" s="20"/>
      <c r="YM163" s="20"/>
      <c r="YN163" s="20"/>
      <c r="YO163" s="20"/>
      <c r="YP163" s="20"/>
      <c r="YQ163" s="20"/>
      <c r="YR163" s="20"/>
      <c r="YS163" s="20"/>
      <c r="YT163" s="20"/>
      <c r="YU163" s="20"/>
      <c r="YV163" s="20"/>
      <c r="YW163" s="20"/>
      <c r="YX163" s="20"/>
      <c r="YY163" s="20"/>
      <c r="YZ163" s="20"/>
      <c r="ZA163" s="20"/>
      <c r="ZB163" s="20"/>
      <c r="ZC163" s="20"/>
      <c r="ZD163" s="20"/>
      <c r="ZE163" s="20"/>
      <c r="ZF163" s="20"/>
      <c r="ZG163" s="20"/>
      <c r="ZH163" s="20"/>
      <c r="ZI163" s="20"/>
      <c r="ZJ163" s="20"/>
      <c r="ZK163" s="20"/>
      <c r="ZL163" s="20"/>
      <c r="ZM163" s="20"/>
      <c r="ZN163" s="20"/>
      <c r="ZO163" s="20"/>
      <c r="ZP163" s="20"/>
      <c r="ZQ163" s="20"/>
      <c r="ZR163" s="20"/>
      <c r="ZS163" s="20"/>
      <c r="ZT163" s="20"/>
      <c r="ZU163" s="20"/>
      <c r="ZV163" s="20"/>
      <c r="ZW163" s="20"/>
      <c r="ZX163" s="20"/>
      <c r="ZY163" s="20"/>
      <c r="ZZ163" s="20"/>
      <c r="AAA163" s="20"/>
      <c r="AAB163" s="20"/>
      <c r="AAC163" s="20"/>
      <c r="AAD163" s="20"/>
      <c r="AAE163" s="20"/>
      <c r="AAF163" s="20"/>
      <c r="AAG163" s="20"/>
      <c r="AAH163" s="20"/>
      <c r="AAI163" s="20"/>
      <c r="AAJ163" s="20"/>
      <c r="AAK163" s="20"/>
      <c r="AAL163" s="20"/>
      <c r="AAM163" s="20"/>
      <c r="AAN163" s="20"/>
      <c r="AAO163" s="20"/>
      <c r="AAP163" s="20"/>
      <c r="AAQ163" s="20"/>
      <c r="AAR163" s="20"/>
      <c r="AAS163" s="20"/>
      <c r="AAT163" s="20"/>
      <c r="AAU163" s="20"/>
      <c r="AAV163" s="20"/>
      <c r="AAW163" s="20"/>
      <c r="AAX163" s="20"/>
      <c r="AAY163" s="20"/>
      <c r="AAZ163" s="20"/>
      <c r="ABA163" s="20"/>
      <c r="ABB163" s="20"/>
      <c r="ABC163" s="20"/>
      <c r="ABD163" s="20"/>
      <c r="ABE163" s="20"/>
      <c r="ABF163" s="20"/>
      <c r="ABG163" s="20"/>
      <c r="ABH163" s="20"/>
      <c r="ABI163" s="20"/>
      <c r="ABJ163" s="20"/>
      <c r="ABK163" s="20"/>
      <c r="ABL163" s="20"/>
      <c r="ABM163" s="20"/>
      <c r="ABN163" s="20"/>
      <c r="ABO163" s="20"/>
      <c r="ABP163" s="20"/>
      <c r="ABQ163" s="20"/>
      <c r="ABR163" s="20"/>
      <c r="ABS163" s="20"/>
      <c r="ABT163" s="20"/>
      <c r="ABU163" s="20"/>
      <c r="ABV163" s="20"/>
      <c r="ABW163" s="20"/>
      <c r="ABX163" s="20"/>
      <c r="ABY163" s="20"/>
      <c r="ABZ163" s="20"/>
      <c r="ACA163" s="20"/>
      <c r="ACB163" s="20"/>
      <c r="ACC163" s="20"/>
      <c r="ACD163" s="20"/>
      <c r="ACE163" s="20"/>
      <c r="ACF163" s="20"/>
      <c r="ACG163" s="20"/>
      <c r="ACH163" s="20"/>
      <c r="ACI163" s="20"/>
      <c r="ACJ163" s="20"/>
      <c r="ACK163" s="20"/>
      <c r="ACL163" s="20"/>
      <c r="ACM163" s="20"/>
      <c r="ACN163" s="20"/>
      <c r="ACO163" s="20"/>
      <c r="ACP163" s="20"/>
      <c r="ACQ163" s="20"/>
      <c r="ACR163" s="20"/>
      <c r="ACS163" s="20"/>
      <c r="ACT163" s="20"/>
      <c r="ACU163" s="20"/>
      <c r="ACV163" s="20"/>
      <c r="ACW163" s="20"/>
      <c r="ACX163" s="20"/>
      <c r="ACY163" s="20"/>
      <c r="ACZ163" s="20"/>
      <c r="ADA163" s="20"/>
      <c r="ADB163" s="20"/>
      <c r="ADC163" s="20"/>
      <c r="ADD163" s="20"/>
      <c r="ADE163" s="20"/>
      <c r="ADF163" s="20"/>
      <c r="ADG163" s="20"/>
      <c r="ADH163" s="20"/>
      <c r="ADI163" s="20"/>
      <c r="ADJ163" s="20"/>
      <c r="ADK163" s="20"/>
      <c r="ADL163" s="20"/>
      <c r="ADM163" s="20"/>
      <c r="ADN163" s="20"/>
      <c r="ADO163" s="20"/>
      <c r="ADP163" s="20"/>
      <c r="ADQ163" s="20"/>
      <c r="ADR163" s="20"/>
      <c r="ADS163" s="20"/>
      <c r="ADT163" s="20"/>
      <c r="ADU163" s="20"/>
      <c r="ADV163" s="20"/>
      <c r="ADW163" s="20"/>
      <c r="ADX163" s="20"/>
      <c r="ADY163" s="20"/>
      <c r="ADZ163" s="20"/>
      <c r="AEA163" s="20"/>
      <c r="AEB163" s="20"/>
      <c r="AEC163" s="20"/>
      <c r="AED163" s="20"/>
      <c r="AEE163" s="20"/>
      <c r="AEF163" s="20"/>
      <c r="AEG163" s="20"/>
      <c r="AEH163" s="20"/>
      <c r="AEI163" s="20"/>
      <c r="AEJ163" s="20"/>
      <c r="AEK163" s="20"/>
      <c r="AEL163" s="20"/>
      <c r="AEM163" s="20"/>
      <c r="AEN163" s="20"/>
      <c r="AEO163" s="20"/>
      <c r="AEP163" s="20"/>
      <c r="AEQ163" s="20"/>
      <c r="AER163" s="20"/>
      <c r="AES163" s="20"/>
      <c r="AET163" s="20"/>
      <c r="AEU163" s="20"/>
      <c r="AEV163" s="20"/>
      <c r="AEW163" s="20"/>
      <c r="AEX163" s="20"/>
      <c r="AEY163" s="20"/>
      <c r="AEZ163" s="20"/>
      <c r="AFA163" s="20"/>
      <c r="AFB163" s="20"/>
      <c r="AFC163" s="20"/>
      <c r="AFD163" s="20"/>
      <c r="AFE163" s="20"/>
      <c r="AFF163" s="20"/>
      <c r="AFG163" s="20"/>
      <c r="AFH163" s="20"/>
      <c r="AFI163" s="20"/>
      <c r="AFJ163" s="20"/>
      <c r="AFK163" s="20"/>
      <c r="AFL163" s="20"/>
      <c r="AFM163" s="20"/>
      <c r="AFN163" s="20"/>
      <c r="AFO163" s="20"/>
      <c r="AFP163" s="20"/>
      <c r="AFQ163" s="20"/>
      <c r="AFR163" s="20"/>
      <c r="AFS163" s="20"/>
      <c r="AFT163" s="20"/>
      <c r="AFU163" s="20"/>
      <c r="AFV163" s="20"/>
      <c r="AFW163" s="20"/>
      <c r="AFX163" s="20"/>
      <c r="AFY163" s="20"/>
      <c r="AFZ163" s="20"/>
      <c r="AGA163" s="20"/>
      <c r="AGB163" s="20"/>
      <c r="AGC163" s="20"/>
      <c r="AGD163" s="20"/>
      <c r="AGE163" s="20"/>
      <c r="AGF163" s="20"/>
      <c r="AGG163" s="20"/>
      <c r="AGH163" s="20"/>
      <c r="AGI163" s="20"/>
      <c r="AGJ163" s="20"/>
      <c r="AGK163" s="20"/>
      <c r="AGL163" s="20"/>
      <c r="AGM163" s="20"/>
      <c r="AGN163" s="20"/>
      <c r="AGO163" s="20"/>
      <c r="AGP163" s="20"/>
      <c r="AGQ163" s="20"/>
      <c r="AGR163" s="20"/>
      <c r="AGS163" s="20"/>
      <c r="AGT163" s="20"/>
      <c r="AGU163" s="20"/>
      <c r="AGV163" s="20"/>
      <c r="AGW163" s="20"/>
      <c r="AGX163" s="20"/>
      <c r="AGY163" s="20"/>
      <c r="AGZ163" s="20"/>
      <c r="AHA163" s="20"/>
      <c r="AHB163" s="20"/>
      <c r="AHC163" s="20"/>
      <c r="AHD163" s="20"/>
      <c r="AHE163" s="20"/>
      <c r="AHF163" s="20"/>
      <c r="AHG163" s="20"/>
      <c r="AHH163" s="20"/>
      <c r="AHI163" s="20"/>
      <c r="AHJ163" s="20"/>
      <c r="AHK163" s="20"/>
      <c r="AHL163" s="20"/>
      <c r="AHM163" s="20"/>
      <c r="AHN163" s="20"/>
      <c r="AHO163" s="20"/>
      <c r="AHP163" s="20"/>
      <c r="AHQ163" s="20"/>
      <c r="AHR163" s="20"/>
      <c r="AHS163" s="20"/>
      <c r="AHT163" s="20"/>
      <c r="AHU163" s="20"/>
      <c r="AHV163" s="20"/>
      <c r="AHW163" s="20"/>
      <c r="AHX163" s="20"/>
      <c r="AHY163" s="20"/>
      <c r="AHZ163" s="20"/>
      <c r="AIA163" s="20"/>
      <c r="AIB163" s="20"/>
      <c r="AIC163" s="20"/>
      <c r="AID163" s="20"/>
      <c r="AIE163" s="20"/>
      <c r="AIF163" s="20"/>
      <c r="AIG163" s="20"/>
      <c r="AIH163" s="20"/>
      <c r="AII163" s="20"/>
      <c r="AIJ163" s="20"/>
      <c r="AIK163" s="20"/>
      <c r="AIL163" s="20"/>
      <c r="AIM163" s="20"/>
      <c r="AIN163" s="20"/>
      <c r="AIO163" s="20"/>
      <c r="AIP163" s="20"/>
      <c r="AIQ163" s="20"/>
      <c r="AIR163" s="20"/>
      <c r="AIS163" s="20"/>
      <c r="AIT163" s="20"/>
      <c r="AIU163" s="20"/>
      <c r="AIV163" s="20"/>
      <c r="AIW163" s="20"/>
      <c r="AIX163" s="20"/>
      <c r="AIY163" s="20"/>
      <c r="AIZ163" s="20"/>
      <c r="AJA163" s="20"/>
      <c r="AJB163" s="20"/>
      <c r="AJC163" s="20"/>
      <c r="AJD163" s="20"/>
      <c r="AJE163" s="20"/>
      <c r="AJF163" s="20"/>
      <c r="AJG163" s="20"/>
      <c r="AJH163" s="20"/>
      <c r="AJI163" s="20"/>
      <c r="AJJ163" s="20"/>
      <c r="AJK163" s="20"/>
      <c r="AJL163" s="20"/>
      <c r="AJM163" s="20"/>
      <c r="AJN163" s="20"/>
      <c r="AJO163" s="20"/>
      <c r="AJP163" s="20"/>
      <c r="AJQ163" s="20"/>
      <c r="AJR163" s="20"/>
      <c r="AJS163" s="20"/>
      <c r="AJT163" s="20"/>
      <c r="AJU163" s="20"/>
      <c r="AJV163" s="20"/>
      <c r="AJW163" s="20"/>
      <c r="AJX163" s="20"/>
      <c r="AJY163" s="20"/>
      <c r="AJZ163" s="20"/>
      <c r="AKA163" s="20"/>
      <c r="AKB163" s="20"/>
      <c r="AKC163" s="20"/>
      <c r="AKD163" s="20"/>
      <c r="AKE163" s="20"/>
      <c r="AKF163" s="20"/>
      <c r="AKG163" s="20"/>
      <c r="AKH163" s="20"/>
      <c r="AKI163" s="20"/>
      <c r="AKJ163" s="20"/>
      <c r="AKK163" s="20"/>
      <c r="AKL163" s="20"/>
      <c r="AKM163" s="20"/>
      <c r="AKN163" s="20"/>
      <c r="AKO163" s="20"/>
      <c r="AKP163" s="20"/>
      <c r="AKQ163" s="20"/>
      <c r="AKR163" s="20"/>
      <c r="AKS163" s="20"/>
      <c r="AKT163" s="20"/>
      <c r="AKU163" s="20"/>
      <c r="AKV163" s="20"/>
      <c r="AKW163" s="20"/>
      <c r="AKX163" s="20"/>
      <c r="AKY163" s="20"/>
      <c r="AKZ163" s="20"/>
      <c r="ALA163" s="20"/>
      <c r="ALB163" s="20"/>
      <c r="ALC163" s="20"/>
      <c r="ALD163" s="20"/>
      <c r="ALE163" s="20"/>
      <c r="ALF163" s="20"/>
      <c r="ALG163" s="20"/>
      <c r="ALH163" s="20"/>
      <c r="ALI163" s="20"/>
      <c r="ALJ163" s="20"/>
      <c r="ALK163" s="20"/>
      <c r="ALL163" s="20"/>
      <c r="ALM163" s="20"/>
      <c r="ALN163" s="20"/>
      <c r="ALO163" s="20"/>
      <c r="ALP163" s="20"/>
      <c r="ALQ163" s="20"/>
      <c r="ALR163" s="20"/>
      <c r="ALS163" s="20"/>
      <c r="ALT163" s="20"/>
      <c r="ALU163" s="20"/>
      <c r="ALV163" s="20"/>
      <c r="ALW163" s="20"/>
      <c r="ALX163" s="20"/>
      <c r="ALY163" s="20"/>
      <c r="ALZ163" s="20"/>
      <c r="AMA163" s="20"/>
      <c r="AMB163" s="20"/>
      <c r="AMC163" s="20"/>
      <c r="AMD163" s="20"/>
      <c r="AME163" s="20"/>
      <c r="AMF163" s="20"/>
      <c r="AMG163" s="20"/>
      <c r="AMH163" s="20"/>
      <c r="AMI163" s="20"/>
      <c r="AMJ163" s="20"/>
      <c r="AMK163" s="20"/>
    </row>
    <row r="164" spans="1:1025" s="21" customFormat="1" ht="15">
      <c r="A164" s="376" t="s">
        <v>205</v>
      </c>
      <c r="B164" s="377" t="s">
        <v>200</v>
      </c>
      <c r="C164" s="378" t="s">
        <v>201</v>
      </c>
      <c r="D164" s="378"/>
      <c r="E164" s="237"/>
      <c r="F164" s="238"/>
      <c r="G164" s="239"/>
      <c r="I164" s="20"/>
      <c r="J164" s="7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20"/>
      <c r="JL164" s="20"/>
      <c r="JM164" s="20"/>
      <c r="JN164" s="20"/>
      <c r="JO164" s="20"/>
      <c r="JP164" s="20"/>
      <c r="JQ164" s="20"/>
      <c r="JR164" s="20"/>
      <c r="JS164" s="20"/>
      <c r="JT164" s="20"/>
      <c r="JU164" s="20"/>
      <c r="JV164" s="20"/>
      <c r="JW164" s="20"/>
      <c r="JX164" s="20"/>
      <c r="JY164" s="20"/>
      <c r="JZ164" s="20"/>
      <c r="KA164" s="20"/>
      <c r="KB164" s="20"/>
      <c r="KC164" s="20"/>
      <c r="KD164" s="20"/>
      <c r="KE164" s="20"/>
      <c r="KF164" s="20"/>
      <c r="KG164" s="20"/>
      <c r="KH164" s="20"/>
      <c r="KI164" s="20"/>
      <c r="KJ164" s="20"/>
      <c r="KK164" s="20"/>
      <c r="KL164" s="20"/>
      <c r="KM164" s="20"/>
      <c r="KN164" s="20"/>
      <c r="KO164" s="20"/>
      <c r="KP164" s="20"/>
      <c r="KQ164" s="20"/>
      <c r="KR164" s="20"/>
      <c r="KS164" s="20"/>
      <c r="KT164" s="20"/>
      <c r="KU164" s="20"/>
      <c r="KV164" s="20"/>
      <c r="KW164" s="20"/>
      <c r="KX164" s="20"/>
      <c r="KY164" s="20"/>
      <c r="KZ164" s="20"/>
      <c r="LA164" s="20"/>
      <c r="LB164" s="20"/>
      <c r="LC164" s="20"/>
      <c r="LD164" s="20"/>
      <c r="LE164" s="20"/>
      <c r="LF164" s="20"/>
      <c r="LG164" s="20"/>
      <c r="LH164" s="20"/>
      <c r="LI164" s="20"/>
      <c r="LJ164" s="20"/>
      <c r="LK164" s="20"/>
      <c r="LL164" s="20"/>
      <c r="LM164" s="20"/>
      <c r="LN164" s="20"/>
      <c r="LO164" s="20"/>
      <c r="LP164" s="20"/>
      <c r="LQ164" s="20"/>
      <c r="LR164" s="20"/>
      <c r="LS164" s="20"/>
      <c r="LT164" s="20"/>
      <c r="LU164" s="20"/>
      <c r="LV164" s="20"/>
      <c r="LW164" s="20"/>
      <c r="LX164" s="20"/>
      <c r="LY164" s="20"/>
      <c r="LZ164" s="20"/>
      <c r="MA164" s="20"/>
      <c r="MB164" s="20"/>
      <c r="MC164" s="20"/>
      <c r="MD164" s="20"/>
      <c r="ME164" s="20"/>
      <c r="MF164" s="20"/>
      <c r="MG164" s="20"/>
      <c r="MH164" s="20"/>
      <c r="MI164" s="20"/>
      <c r="MJ164" s="20"/>
      <c r="MK164" s="20"/>
      <c r="ML164" s="20"/>
      <c r="MM164" s="20"/>
      <c r="MN164" s="20"/>
      <c r="MO164" s="20"/>
      <c r="MP164" s="20"/>
      <c r="MQ164" s="20"/>
      <c r="MR164" s="20"/>
      <c r="MS164" s="20"/>
      <c r="MT164" s="20"/>
      <c r="MU164" s="20"/>
      <c r="MV164" s="20"/>
      <c r="MW164" s="20"/>
      <c r="MX164" s="20"/>
      <c r="MY164" s="20"/>
      <c r="MZ164" s="20"/>
      <c r="NA164" s="20"/>
      <c r="NB164" s="20"/>
      <c r="NC164" s="20"/>
      <c r="ND164" s="20"/>
      <c r="NE164" s="20"/>
      <c r="NF164" s="20"/>
      <c r="NG164" s="20"/>
      <c r="NH164" s="20"/>
      <c r="NI164" s="20"/>
      <c r="NJ164" s="20"/>
      <c r="NK164" s="20"/>
      <c r="NL164" s="20"/>
      <c r="NM164" s="20"/>
      <c r="NN164" s="20"/>
      <c r="NO164" s="20"/>
      <c r="NP164" s="20"/>
      <c r="NQ164" s="20"/>
      <c r="NR164" s="20"/>
      <c r="NS164" s="20"/>
      <c r="NT164" s="20"/>
      <c r="NU164" s="20"/>
      <c r="NV164" s="20"/>
      <c r="NW164" s="20"/>
      <c r="NX164" s="20"/>
      <c r="NY164" s="20"/>
      <c r="NZ164" s="20"/>
      <c r="OA164" s="20"/>
      <c r="OB164" s="20"/>
      <c r="OC164" s="20"/>
      <c r="OD164" s="20"/>
      <c r="OE164" s="20"/>
      <c r="OF164" s="20"/>
      <c r="OG164" s="20"/>
      <c r="OH164" s="20"/>
      <c r="OI164" s="20"/>
      <c r="OJ164" s="20"/>
      <c r="OK164" s="20"/>
      <c r="OL164" s="20"/>
      <c r="OM164" s="20"/>
      <c r="ON164" s="20"/>
      <c r="OO164" s="20"/>
      <c r="OP164" s="20"/>
      <c r="OQ164" s="20"/>
      <c r="OR164" s="20"/>
      <c r="OS164" s="20"/>
      <c r="OT164" s="20"/>
      <c r="OU164" s="20"/>
      <c r="OV164" s="20"/>
      <c r="OW164" s="20"/>
      <c r="OX164" s="20"/>
      <c r="OY164" s="20"/>
      <c r="OZ164" s="20"/>
      <c r="PA164" s="20"/>
      <c r="PB164" s="20"/>
      <c r="PC164" s="20"/>
      <c r="PD164" s="20"/>
      <c r="PE164" s="20"/>
      <c r="PF164" s="20"/>
      <c r="PG164" s="20"/>
      <c r="PH164" s="20"/>
      <c r="PI164" s="20"/>
      <c r="PJ164" s="20"/>
      <c r="PK164" s="20"/>
      <c r="PL164" s="20"/>
      <c r="PM164" s="20"/>
      <c r="PN164" s="20"/>
      <c r="PO164" s="20"/>
      <c r="PP164" s="20"/>
      <c r="PQ164" s="20"/>
      <c r="PR164" s="20"/>
      <c r="PS164" s="20"/>
      <c r="PT164" s="20"/>
      <c r="PU164" s="20"/>
      <c r="PV164" s="20"/>
      <c r="PW164" s="20"/>
      <c r="PX164" s="20"/>
      <c r="PY164" s="20"/>
      <c r="PZ164" s="20"/>
      <c r="QA164" s="20"/>
      <c r="QB164" s="20"/>
      <c r="QC164" s="20"/>
      <c r="QD164" s="20"/>
      <c r="QE164" s="20"/>
      <c r="QF164" s="20"/>
      <c r="QG164" s="20"/>
      <c r="QH164" s="20"/>
      <c r="QI164" s="20"/>
      <c r="QJ164" s="20"/>
      <c r="QK164" s="20"/>
      <c r="QL164" s="20"/>
      <c r="QM164" s="20"/>
      <c r="QN164" s="20"/>
      <c r="QO164" s="20"/>
      <c r="QP164" s="20"/>
      <c r="QQ164" s="20"/>
      <c r="QR164" s="20"/>
      <c r="QS164" s="20"/>
      <c r="QT164" s="20"/>
      <c r="QU164" s="20"/>
      <c r="QV164" s="20"/>
      <c r="QW164" s="20"/>
      <c r="QX164" s="20"/>
      <c r="QY164" s="20"/>
      <c r="QZ164" s="20"/>
      <c r="RA164" s="20"/>
      <c r="RB164" s="20"/>
      <c r="RC164" s="20"/>
      <c r="RD164" s="20"/>
      <c r="RE164" s="20"/>
      <c r="RF164" s="20"/>
      <c r="RG164" s="20"/>
      <c r="RH164" s="20"/>
      <c r="RI164" s="20"/>
      <c r="RJ164" s="20"/>
      <c r="RK164" s="20"/>
      <c r="RL164" s="20"/>
      <c r="RM164" s="20"/>
      <c r="RN164" s="20"/>
      <c r="RO164" s="20"/>
      <c r="RP164" s="20"/>
      <c r="RQ164" s="20"/>
      <c r="RR164" s="20"/>
      <c r="RS164" s="20"/>
      <c r="RT164" s="20"/>
      <c r="RU164" s="20"/>
      <c r="RV164" s="20"/>
      <c r="RW164" s="20"/>
      <c r="RX164" s="20"/>
      <c r="RY164" s="20"/>
      <c r="RZ164" s="20"/>
      <c r="SA164" s="20"/>
      <c r="SB164" s="20"/>
      <c r="SC164" s="20"/>
      <c r="SD164" s="20"/>
      <c r="SE164" s="20"/>
      <c r="SF164" s="20"/>
      <c r="SG164" s="20"/>
      <c r="SH164" s="20"/>
      <c r="SI164" s="20"/>
      <c r="SJ164" s="20"/>
      <c r="SK164" s="20"/>
      <c r="SL164" s="20"/>
      <c r="SM164" s="20"/>
      <c r="SN164" s="20"/>
      <c r="SO164" s="20"/>
      <c r="SP164" s="20"/>
      <c r="SQ164" s="20"/>
      <c r="SR164" s="20"/>
      <c r="SS164" s="20"/>
      <c r="ST164" s="20"/>
      <c r="SU164" s="20"/>
      <c r="SV164" s="20"/>
      <c r="SW164" s="20"/>
      <c r="SX164" s="20"/>
      <c r="SY164" s="20"/>
      <c r="SZ164" s="20"/>
      <c r="TA164" s="20"/>
      <c r="TB164" s="20"/>
      <c r="TC164" s="20"/>
      <c r="TD164" s="20"/>
      <c r="TE164" s="20"/>
      <c r="TF164" s="20"/>
      <c r="TG164" s="20"/>
      <c r="TH164" s="20"/>
      <c r="TI164" s="20"/>
      <c r="TJ164" s="20"/>
      <c r="TK164" s="20"/>
      <c r="TL164" s="20"/>
      <c r="TM164" s="20"/>
      <c r="TN164" s="20"/>
      <c r="TO164" s="20"/>
      <c r="TP164" s="20"/>
      <c r="TQ164" s="20"/>
      <c r="TR164" s="20"/>
      <c r="TS164" s="20"/>
      <c r="TT164" s="20"/>
      <c r="TU164" s="20"/>
      <c r="TV164" s="20"/>
      <c r="TW164" s="20"/>
      <c r="TX164" s="20"/>
      <c r="TY164" s="20"/>
      <c r="TZ164" s="20"/>
      <c r="UA164" s="20"/>
      <c r="UB164" s="20"/>
      <c r="UC164" s="20"/>
      <c r="UD164" s="20"/>
      <c r="UE164" s="20"/>
      <c r="UF164" s="20"/>
      <c r="UG164" s="20"/>
      <c r="UH164" s="20"/>
      <c r="UI164" s="20"/>
      <c r="UJ164" s="20"/>
      <c r="UK164" s="20"/>
      <c r="UL164" s="20"/>
      <c r="UM164" s="20"/>
      <c r="UN164" s="20"/>
      <c r="UO164" s="20"/>
      <c r="UP164" s="20"/>
      <c r="UQ164" s="20"/>
      <c r="UR164" s="20"/>
      <c r="US164" s="20"/>
      <c r="UT164" s="20"/>
      <c r="UU164" s="20"/>
      <c r="UV164" s="20"/>
      <c r="UW164" s="20"/>
      <c r="UX164" s="20"/>
      <c r="UY164" s="20"/>
      <c r="UZ164" s="20"/>
      <c r="VA164" s="20"/>
      <c r="VB164" s="20"/>
      <c r="VC164" s="20"/>
      <c r="VD164" s="20"/>
      <c r="VE164" s="20"/>
      <c r="VF164" s="20"/>
      <c r="VG164" s="20"/>
      <c r="VH164" s="20"/>
      <c r="VI164" s="20"/>
      <c r="VJ164" s="20"/>
      <c r="VK164" s="20"/>
      <c r="VL164" s="20"/>
      <c r="VM164" s="20"/>
      <c r="VN164" s="20"/>
      <c r="VO164" s="20"/>
      <c r="VP164" s="20"/>
      <c r="VQ164" s="20"/>
      <c r="VR164" s="20"/>
      <c r="VS164" s="20"/>
      <c r="VT164" s="20"/>
      <c r="VU164" s="20"/>
      <c r="VV164" s="20"/>
      <c r="VW164" s="20"/>
      <c r="VX164" s="20"/>
      <c r="VY164" s="20"/>
      <c r="VZ164" s="20"/>
      <c r="WA164" s="20"/>
      <c r="WB164" s="20"/>
      <c r="WC164" s="20"/>
      <c r="WD164" s="20"/>
      <c r="WE164" s="20"/>
      <c r="WF164" s="20"/>
      <c r="WG164" s="20"/>
      <c r="WH164" s="20"/>
      <c r="WI164" s="20"/>
      <c r="WJ164" s="20"/>
      <c r="WK164" s="20"/>
      <c r="WL164" s="20"/>
      <c r="WM164" s="20"/>
      <c r="WN164" s="20"/>
      <c r="WO164" s="20"/>
      <c r="WP164" s="20"/>
      <c r="WQ164" s="20"/>
      <c r="WR164" s="20"/>
      <c r="WS164" s="20"/>
      <c r="WT164" s="20"/>
      <c r="WU164" s="20"/>
      <c r="WV164" s="20"/>
      <c r="WW164" s="20"/>
      <c r="WX164" s="20"/>
      <c r="WY164" s="20"/>
      <c r="WZ164" s="20"/>
      <c r="XA164" s="20"/>
      <c r="XB164" s="20"/>
      <c r="XC164" s="20"/>
      <c r="XD164" s="20"/>
      <c r="XE164" s="20"/>
      <c r="XF164" s="20"/>
      <c r="XG164" s="20"/>
      <c r="XH164" s="20"/>
      <c r="XI164" s="20"/>
      <c r="XJ164" s="20"/>
      <c r="XK164" s="20"/>
      <c r="XL164" s="20"/>
      <c r="XM164" s="20"/>
      <c r="XN164" s="20"/>
      <c r="XO164" s="20"/>
      <c r="XP164" s="20"/>
      <c r="XQ164" s="20"/>
      <c r="XR164" s="20"/>
      <c r="XS164" s="20"/>
      <c r="XT164" s="20"/>
      <c r="XU164" s="20"/>
      <c r="XV164" s="20"/>
      <c r="XW164" s="20"/>
      <c r="XX164" s="20"/>
      <c r="XY164" s="20"/>
      <c r="XZ164" s="20"/>
      <c r="YA164" s="20"/>
      <c r="YB164" s="20"/>
      <c r="YC164" s="20"/>
      <c r="YD164" s="20"/>
      <c r="YE164" s="20"/>
      <c r="YF164" s="20"/>
      <c r="YG164" s="20"/>
      <c r="YH164" s="20"/>
      <c r="YI164" s="20"/>
      <c r="YJ164" s="20"/>
      <c r="YK164" s="20"/>
      <c r="YL164" s="20"/>
      <c r="YM164" s="20"/>
      <c r="YN164" s="20"/>
      <c r="YO164" s="20"/>
      <c r="YP164" s="20"/>
      <c r="YQ164" s="20"/>
      <c r="YR164" s="20"/>
      <c r="YS164" s="20"/>
      <c r="YT164" s="20"/>
      <c r="YU164" s="20"/>
      <c r="YV164" s="20"/>
      <c r="YW164" s="20"/>
      <c r="YX164" s="20"/>
      <c r="YY164" s="20"/>
      <c r="YZ164" s="20"/>
      <c r="ZA164" s="20"/>
      <c r="ZB164" s="20"/>
      <c r="ZC164" s="20"/>
      <c r="ZD164" s="20"/>
      <c r="ZE164" s="20"/>
      <c r="ZF164" s="20"/>
      <c r="ZG164" s="20"/>
      <c r="ZH164" s="20"/>
      <c r="ZI164" s="20"/>
      <c r="ZJ164" s="20"/>
      <c r="ZK164" s="20"/>
      <c r="ZL164" s="20"/>
      <c r="ZM164" s="20"/>
      <c r="ZN164" s="20"/>
      <c r="ZO164" s="20"/>
      <c r="ZP164" s="20"/>
      <c r="ZQ164" s="20"/>
      <c r="ZR164" s="20"/>
      <c r="ZS164" s="20"/>
      <c r="ZT164" s="20"/>
      <c r="ZU164" s="20"/>
      <c r="ZV164" s="20"/>
      <c r="ZW164" s="20"/>
      <c r="ZX164" s="20"/>
      <c r="ZY164" s="20"/>
      <c r="ZZ164" s="20"/>
      <c r="AAA164" s="20"/>
      <c r="AAB164" s="20"/>
      <c r="AAC164" s="20"/>
      <c r="AAD164" s="20"/>
      <c r="AAE164" s="20"/>
      <c r="AAF164" s="20"/>
      <c r="AAG164" s="20"/>
      <c r="AAH164" s="20"/>
      <c r="AAI164" s="20"/>
      <c r="AAJ164" s="20"/>
      <c r="AAK164" s="20"/>
      <c r="AAL164" s="20"/>
      <c r="AAM164" s="20"/>
      <c r="AAN164" s="20"/>
      <c r="AAO164" s="20"/>
      <c r="AAP164" s="20"/>
      <c r="AAQ164" s="20"/>
      <c r="AAR164" s="20"/>
      <c r="AAS164" s="20"/>
      <c r="AAT164" s="20"/>
      <c r="AAU164" s="20"/>
      <c r="AAV164" s="20"/>
      <c r="AAW164" s="20"/>
      <c r="AAX164" s="20"/>
      <c r="AAY164" s="20"/>
      <c r="AAZ164" s="20"/>
      <c r="ABA164" s="20"/>
      <c r="ABB164" s="20"/>
      <c r="ABC164" s="20"/>
      <c r="ABD164" s="20"/>
      <c r="ABE164" s="20"/>
      <c r="ABF164" s="20"/>
      <c r="ABG164" s="20"/>
      <c r="ABH164" s="20"/>
      <c r="ABI164" s="20"/>
      <c r="ABJ164" s="20"/>
      <c r="ABK164" s="20"/>
      <c r="ABL164" s="20"/>
      <c r="ABM164" s="20"/>
      <c r="ABN164" s="20"/>
      <c r="ABO164" s="20"/>
      <c r="ABP164" s="20"/>
      <c r="ABQ164" s="20"/>
      <c r="ABR164" s="20"/>
      <c r="ABS164" s="20"/>
      <c r="ABT164" s="20"/>
      <c r="ABU164" s="20"/>
      <c r="ABV164" s="20"/>
      <c r="ABW164" s="20"/>
      <c r="ABX164" s="20"/>
      <c r="ABY164" s="20"/>
      <c r="ABZ164" s="20"/>
      <c r="ACA164" s="20"/>
      <c r="ACB164" s="20"/>
      <c r="ACC164" s="20"/>
      <c r="ACD164" s="20"/>
      <c r="ACE164" s="20"/>
      <c r="ACF164" s="20"/>
      <c r="ACG164" s="20"/>
      <c r="ACH164" s="20"/>
      <c r="ACI164" s="20"/>
      <c r="ACJ164" s="20"/>
      <c r="ACK164" s="20"/>
      <c r="ACL164" s="20"/>
      <c r="ACM164" s="20"/>
      <c r="ACN164" s="20"/>
      <c r="ACO164" s="20"/>
      <c r="ACP164" s="20"/>
      <c r="ACQ164" s="20"/>
      <c r="ACR164" s="20"/>
      <c r="ACS164" s="20"/>
      <c r="ACT164" s="20"/>
      <c r="ACU164" s="20"/>
      <c r="ACV164" s="20"/>
      <c r="ACW164" s="20"/>
      <c r="ACX164" s="20"/>
      <c r="ACY164" s="20"/>
      <c r="ACZ164" s="20"/>
      <c r="ADA164" s="20"/>
      <c r="ADB164" s="20"/>
      <c r="ADC164" s="20"/>
      <c r="ADD164" s="20"/>
      <c r="ADE164" s="20"/>
      <c r="ADF164" s="20"/>
      <c r="ADG164" s="20"/>
      <c r="ADH164" s="20"/>
      <c r="ADI164" s="20"/>
      <c r="ADJ164" s="20"/>
      <c r="ADK164" s="20"/>
      <c r="ADL164" s="20"/>
      <c r="ADM164" s="20"/>
      <c r="ADN164" s="20"/>
      <c r="ADO164" s="20"/>
      <c r="ADP164" s="20"/>
      <c r="ADQ164" s="20"/>
      <c r="ADR164" s="20"/>
      <c r="ADS164" s="20"/>
      <c r="ADT164" s="20"/>
      <c r="ADU164" s="20"/>
      <c r="ADV164" s="20"/>
      <c r="ADW164" s="20"/>
      <c r="ADX164" s="20"/>
      <c r="ADY164" s="20"/>
      <c r="ADZ164" s="20"/>
      <c r="AEA164" s="20"/>
      <c r="AEB164" s="20"/>
      <c r="AEC164" s="20"/>
      <c r="AED164" s="20"/>
      <c r="AEE164" s="20"/>
      <c r="AEF164" s="20"/>
      <c r="AEG164" s="20"/>
      <c r="AEH164" s="20"/>
      <c r="AEI164" s="20"/>
      <c r="AEJ164" s="20"/>
      <c r="AEK164" s="20"/>
      <c r="AEL164" s="20"/>
      <c r="AEM164" s="20"/>
      <c r="AEN164" s="20"/>
      <c r="AEO164" s="20"/>
      <c r="AEP164" s="20"/>
      <c r="AEQ164" s="20"/>
      <c r="AER164" s="20"/>
      <c r="AES164" s="20"/>
      <c r="AET164" s="20"/>
      <c r="AEU164" s="20"/>
      <c r="AEV164" s="20"/>
      <c r="AEW164" s="20"/>
      <c r="AEX164" s="20"/>
      <c r="AEY164" s="20"/>
      <c r="AEZ164" s="20"/>
      <c r="AFA164" s="20"/>
      <c r="AFB164" s="20"/>
      <c r="AFC164" s="20"/>
      <c r="AFD164" s="20"/>
      <c r="AFE164" s="20"/>
      <c r="AFF164" s="20"/>
      <c r="AFG164" s="20"/>
      <c r="AFH164" s="20"/>
      <c r="AFI164" s="20"/>
      <c r="AFJ164" s="20"/>
      <c r="AFK164" s="20"/>
      <c r="AFL164" s="20"/>
      <c r="AFM164" s="20"/>
      <c r="AFN164" s="20"/>
      <c r="AFO164" s="20"/>
      <c r="AFP164" s="20"/>
      <c r="AFQ164" s="20"/>
      <c r="AFR164" s="20"/>
      <c r="AFS164" s="20"/>
      <c r="AFT164" s="20"/>
      <c r="AFU164" s="20"/>
      <c r="AFV164" s="20"/>
      <c r="AFW164" s="20"/>
      <c r="AFX164" s="20"/>
      <c r="AFY164" s="20"/>
      <c r="AFZ164" s="20"/>
      <c r="AGA164" s="20"/>
      <c r="AGB164" s="20"/>
      <c r="AGC164" s="20"/>
      <c r="AGD164" s="20"/>
      <c r="AGE164" s="20"/>
      <c r="AGF164" s="20"/>
      <c r="AGG164" s="20"/>
      <c r="AGH164" s="20"/>
      <c r="AGI164" s="20"/>
      <c r="AGJ164" s="20"/>
      <c r="AGK164" s="20"/>
      <c r="AGL164" s="20"/>
      <c r="AGM164" s="20"/>
      <c r="AGN164" s="20"/>
      <c r="AGO164" s="20"/>
      <c r="AGP164" s="20"/>
      <c r="AGQ164" s="20"/>
      <c r="AGR164" s="20"/>
      <c r="AGS164" s="20"/>
      <c r="AGT164" s="20"/>
      <c r="AGU164" s="20"/>
      <c r="AGV164" s="20"/>
      <c r="AGW164" s="20"/>
      <c r="AGX164" s="20"/>
      <c r="AGY164" s="20"/>
      <c r="AGZ164" s="20"/>
      <c r="AHA164" s="20"/>
      <c r="AHB164" s="20"/>
      <c r="AHC164" s="20"/>
      <c r="AHD164" s="20"/>
      <c r="AHE164" s="20"/>
      <c r="AHF164" s="20"/>
      <c r="AHG164" s="20"/>
      <c r="AHH164" s="20"/>
      <c r="AHI164" s="20"/>
      <c r="AHJ164" s="20"/>
      <c r="AHK164" s="20"/>
      <c r="AHL164" s="20"/>
      <c r="AHM164" s="20"/>
      <c r="AHN164" s="20"/>
      <c r="AHO164" s="20"/>
      <c r="AHP164" s="20"/>
      <c r="AHQ164" s="20"/>
      <c r="AHR164" s="20"/>
      <c r="AHS164" s="20"/>
      <c r="AHT164" s="20"/>
      <c r="AHU164" s="20"/>
      <c r="AHV164" s="20"/>
      <c r="AHW164" s="20"/>
      <c r="AHX164" s="20"/>
      <c r="AHY164" s="20"/>
      <c r="AHZ164" s="20"/>
      <c r="AIA164" s="20"/>
      <c r="AIB164" s="20"/>
      <c r="AIC164" s="20"/>
      <c r="AID164" s="20"/>
      <c r="AIE164" s="20"/>
      <c r="AIF164" s="20"/>
      <c r="AIG164" s="20"/>
      <c r="AIH164" s="20"/>
      <c r="AII164" s="20"/>
      <c r="AIJ164" s="20"/>
      <c r="AIK164" s="20"/>
      <c r="AIL164" s="20"/>
      <c r="AIM164" s="20"/>
      <c r="AIN164" s="20"/>
      <c r="AIO164" s="20"/>
      <c r="AIP164" s="20"/>
      <c r="AIQ164" s="20"/>
      <c r="AIR164" s="20"/>
      <c r="AIS164" s="20"/>
      <c r="AIT164" s="20"/>
      <c r="AIU164" s="20"/>
      <c r="AIV164" s="20"/>
      <c r="AIW164" s="20"/>
      <c r="AIX164" s="20"/>
      <c r="AIY164" s="20"/>
      <c r="AIZ164" s="20"/>
      <c r="AJA164" s="20"/>
      <c r="AJB164" s="20"/>
      <c r="AJC164" s="20"/>
      <c r="AJD164" s="20"/>
      <c r="AJE164" s="20"/>
      <c r="AJF164" s="20"/>
      <c r="AJG164" s="20"/>
      <c r="AJH164" s="20"/>
      <c r="AJI164" s="20"/>
      <c r="AJJ164" s="20"/>
      <c r="AJK164" s="20"/>
      <c r="AJL164" s="20"/>
      <c r="AJM164" s="20"/>
      <c r="AJN164" s="20"/>
      <c r="AJO164" s="20"/>
      <c r="AJP164" s="20"/>
      <c r="AJQ164" s="20"/>
      <c r="AJR164" s="20"/>
      <c r="AJS164" s="20"/>
      <c r="AJT164" s="20"/>
      <c r="AJU164" s="20"/>
      <c r="AJV164" s="20"/>
      <c r="AJW164" s="20"/>
      <c r="AJX164" s="20"/>
      <c r="AJY164" s="20"/>
      <c r="AJZ164" s="20"/>
      <c r="AKA164" s="20"/>
      <c r="AKB164" s="20"/>
      <c r="AKC164" s="20"/>
      <c r="AKD164" s="20"/>
      <c r="AKE164" s="20"/>
      <c r="AKF164" s="20"/>
      <c r="AKG164" s="20"/>
      <c r="AKH164" s="20"/>
      <c r="AKI164" s="20"/>
      <c r="AKJ164" s="20"/>
      <c r="AKK164" s="20"/>
      <c r="AKL164" s="20"/>
      <c r="AKM164" s="20"/>
      <c r="AKN164" s="20"/>
      <c r="AKO164" s="20"/>
      <c r="AKP164" s="20"/>
      <c r="AKQ164" s="20"/>
      <c r="AKR164" s="20"/>
      <c r="AKS164" s="20"/>
      <c r="AKT164" s="20"/>
      <c r="AKU164" s="20"/>
      <c r="AKV164" s="20"/>
      <c r="AKW164" s="20"/>
      <c r="AKX164" s="20"/>
      <c r="AKY164" s="20"/>
      <c r="AKZ164" s="20"/>
      <c r="ALA164" s="20"/>
      <c r="ALB164" s="20"/>
      <c r="ALC164" s="20"/>
      <c r="ALD164" s="20"/>
      <c r="ALE164" s="20"/>
      <c r="ALF164" s="20"/>
      <c r="ALG164" s="20"/>
      <c r="ALH164" s="20"/>
      <c r="ALI164" s="20"/>
      <c r="ALJ164" s="20"/>
      <c r="ALK164" s="20"/>
      <c r="ALL164" s="20"/>
      <c r="ALM164" s="20"/>
      <c r="ALN164" s="20"/>
      <c r="ALO164" s="20"/>
      <c r="ALP164" s="20"/>
      <c r="ALQ164" s="20"/>
      <c r="ALR164" s="20"/>
      <c r="ALS164" s="20"/>
      <c r="ALT164" s="20"/>
      <c r="ALU164" s="20"/>
      <c r="ALV164" s="20"/>
      <c r="ALW164" s="20"/>
      <c r="ALX164" s="20"/>
      <c r="ALY164" s="20"/>
      <c r="ALZ164" s="20"/>
      <c r="AMA164" s="20"/>
      <c r="AMB164" s="20"/>
      <c r="AMC164" s="20"/>
      <c r="AMD164" s="20"/>
      <c r="AME164" s="20"/>
      <c r="AMF164" s="20"/>
      <c r="AMG164" s="20"/>
      <c r="AMH164" s="20"/>
      <c r="AMI164" s="20"/>
      <c r="AMJ164" s="20"/>
      <c r="AMK164" s="20"/>
    </row>
    <row r="165" spans="1:1025" s="21" customFormat="1" ht="15">
      <c r="A165" s="376"/>
      <c r="B165" s="377"/>
      <c r="C165" s="378" t="s">
        <v>202</v>
      </c>
      <c r="D165" s="378"/>
      <c r="E165" s="240" t="s">
        <v>204</v>
      </c>
      <c r="F165" s="238"/>
      <c r="G165" s="239"/>
      <c r="I165" s="20"/>
      <c r="J165" s="7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20"/>
      <c r="JL165" s="20"/>
      <c r="JM165" s="20"/>
      <c r="JN165" s="20"/>
      <c r="JO165" s="20"/>
      <c r="JP165" s="20"/>
      <c r="JQ165" s="20"/>
      <c r="JR165" s="20"/>
      <c r="JS165" s="20"/>
      <c r="JT165" s="20"/>
      <c r="JU165" s="20"/>
      <c r="JV165" s="20"/>
      <c r="JW165" s="20"/>
      <c r="JX165" s="20"/>
      <c r="JY165" s="20"/>
      <c r="JZ165" s="20"/>
      <c r="KA165" s="20"/>
      <c r="KB165" s="20"/>
      <c r="KC165" s="20"/>
      <c r="KD165" s="20"/>
      <c r="KE165" s="20"/>
      <c r="KF165" s="20"/>
      <c r="KG165" s="20"/>
      <c r="KH165" s="20"/>
      <c r="KI165" s="20"/>
      <c r="KJ165" s="20"/>
      <c r="KK165" s="20"/>
      <c r="KL165" s="20"/>
      <c r="KM165" s="20"/>
      <c r="KN165" s="20"/>
      <c r="KO165" s="20"/>
      <c r="KP165" s="20"/>
      <c r="KQ165" s="20"/>
      <c r="KR165" s="20"/>
      <c r="KS165" s="20"/>
      <c r="KT165" s="20"/>
      <c r="KU165" s="20"/>
      <c r="KV165" s="20"/>
      <c r="KW165" s="20"/>
      <c r="KX165" s="20"/>
      <c r="KY165" s="20"/>
      <c r="KZ165" s="20"/>
      <c r="LA165" s="20"/>
      <c r="LB165" s="20"/>
      <c r="LC165" s="20"/>
      <c r="LD165" s="20"/>
      <c r="LE165" s="20"/>
      <c r="LF165" s="20"/>
      <c r="LG165" s="20"/>
      <c r="LH165" s="20"/>
      <c r="LI165" s="20"/>
      <c r="LJ165" s="20"/>
      <c r="LK165" s="20"/>
      <c r="LL165" s="20"/>
      <c r="LM165" s="20"/>
      <c r="LN165" s="20"/>
      <c r="LO165" s="20"/>
      <c r="LP165" s="20"/>
      <c r="LQ165" s="20"/>
      <c r="LR165" s="20"/>
      <c r="LS165" s="20"/>
      <c r="LT165" s="20"/>
      <c r="LU165" s="20"/>
      <c r="LV165" s="20"/>
      <c r="LW165" s="20"/>
      <c r="LX165" s="20"/>
      <c r="LY165" s="20"/>
      <c r="LZ165" s="20"/>
      <c r="MA165" s="20"/>
      <c r="MB165" s="20"/>
      <c r="MC165" s="20"/>
      <c r="MD165" s="20"/>
      <c r="ME165" s="20"/>
      <c r="MF165" s="20"/>
      <c r="MG165" s="20"/>
      <c r="MH165" s="20"/>
      <c r="MI165" s="20"/>
      <c r="MJ165" s="20"/>
      <c r="MK165" s="20"/>
      <c r="ML165" s="20"/>
      <c r="MM165" s="20"/>
      <c r="MN165" s="20"/>
      <c r="MO165" s="20"/>
      <c r="MP165" s="20"/>
      <c r="MQ165" s="20"/>
      <c r="MR165" s="20"/>
      <c r="MS165" s="20"/>
      <c r="MT165" s="20"/>
      <c r="MU165" s="20"/>
      <c r="MV165" s="20"/>
      <c r="MW165" s="20"/>
      <c r="MX165" s="20"/>
      <c r="MY165" s="20"/>
      <c r="MZ165" s="20"/>
      <c r="NA165" s="20"/>
      <c r="NB165" s="20"/>
      <c r="NC165" s="20"/>
      <c r="ND165" s="20"/>
      <c r="NE165" s="20"/>
      <c r="NF165" s="20"/>
      <c r="NG165" s="20"/>
      <c r="NH165" s="20"/>
      <c r="NI165" s="20"/>
      <c r="NJ165" s="20"/>
      <c r="NK165" s="20"/>
      <c r="NL165" s="20"/>
      <c r="NM165" s="20"/>
      <c r="NN165" s="20"/>
      <c r="NO165" s="20"/>
      <c r="NP165" s="20"/>
      <c r="NQ165" s="20"/>
      <c r="NR165" s="20"/>
      <c r="NS165" s="20"/>
      <c r="NT165" s="20"/>
      <c r="NU165" s="20"/>
      <c r="NV165" s="20"/>
      <c r="NW165" s="20"/>
      <c r="NX165" s="20"/>
      <c r="NY165" s="20"/>
      <c r="NZ165" s="20"/>
      <c r="OA165" s="20"/>
      <c r="OB165" s="20"/>
      <c r="OC165" s="20"/>
      <c r="OD165" s="20"/>
      <c r="OE165" s="20"/>
      <c r="OF165" s="20"/>
      <c r="OG165" s="20"/>
      <c r="OH165" s="20"/>
      <c r="OI165" s="20"/>
      <c r="OJ165" s="20"/>
      <c r="OK165" s="20"/>
      <c r="OL165" s="20"/>
      <c r="OM165" s="20"/>
      <c r="ON165" s="20"/>
      <c r="OO165" s="20"/>
      <c r="OP165" s="20"/>
      <c r="OQ165" s="20"/>
      <c r="OR165" s="20"/>
      <c r="OS165" s="20"/>
      <c r="OT165" s="20"/>
      <c r="OU165" s="20"/>
      <c r="OV165" s="20"/>
      <c r="OW165" s="20"/>
      <c r="OX165" s="20"/>
      <c r="OY165" s="20"/>
      <c r="OZ165" s="20"/>
      <c r="PA165" s="20"/>
      <c r="PB165" s="20"/>
      <c r="PC165" s="20"/>
      <c r="PD165" s="20"/>
      <c r="PE165" s="20"/>
      <c r="PF165" s="20"/>
      <c r="PG165" s="20"/>
      <c r="PH165" s="20"/>
      <c r="PI165" s="20"/>
      <c r="PJ165" s="20"/>
      <c r="PK165" s="20"/>
      <c r="PL165" s="20"/>
      <c r="PM165" s="20"/>
      <c r="PN165" s="20"/>
      <c r="PO165" s="20"/>
      <c r="PP165" s="20"/>
      <c r="PQ165" s="20"/>
      <c r="PR165" s="20"/>
      <c r="PS165" s="20"/>
      <c r="PT165" s="20"/>
      <c r="PU165" s="20"/>
      <c r="PV165" s="20"/>
      <c r="PW165" s="20"/>
      <c r="PX165" s="20"/>
      <c r="PY165" s="20"/>
      <c r="PZ165" s="20"/>
      <c r="QA165" s="20"/>
      <c r="QB165" s="20"/>
      <c r="QC165" s="20"/>
      <c r="QD165" s="20"/>
      <c r="QE165" s="20"/>
      <c r="QF165" s="20"/>
      <c r="QG165" s="20"/>
      <c r="QH165" s="20"/>
      <c r="QI165" s="20"/>
      <c r="QJ165" s="20"/>
      <c r="QK165" s="20"/>
      <c r="QL165" s="20"/>
      <c r="QM165" s="20"/>
      <c r="QN165" s="20"/>
      <c r="QO165" s="20"/>
      <c r="QP165" s="20"/>
      <c r="QQ165" s="20"/>
      <c r="QR165" s="20"/>
      <c r="QS165" s="20"/>
      <c r="QT165" s="20"/>
      <c r="QU165" s="20"/>
      <c r="QV165" s="20"/>
      <c r="QW165" s="20"/>
      <c r="QX165" s="20"/>
      <c r="QY165" s="20"/>
      <c r="QZ165" s="20"/>
      <c r="RA165" s="20"/>
      <c r="RB165" s="20"/>
      <c r="RC165" s="20"/>
      <c r="RD165" s="20"/>
      <c r="RE165" s="20"/>
      <c r="RF165" s="20"/>
      <c r="RG165" s="20"/>
      <c r="RH165" s="20"/>
      <c r="RI165" s="20"/>
      <c r="RJ165" s="20"/>
      <c r="RK165" s="20"/>
      <c r="RL165" s="20"/>
      <c r="RM165" s="20"/>
      <c r="RN165" s="20"/>
      <c r="RO165" s="20"/>
      <c r="RP165" s="20"/>
      <c r="RQ165" s="20"/>
      <c r="RR165" s="20"/>
      <c r="RS165" s="20"/>
      <c r="RT165" s="20"/>
      <c r="RU165" s="20"/>
      <c r="RV165" s="20"/>
      <c r="RW165" s="20"/>
      <c r="RX165" s="20"/>
      <c r="RY165" s="20"/>
      <c r="RZ165" s="20"/>
      <c r="SA165" s="20"/>
      <c r="SB165" s="20"/>
      <c r="SC165" s="20"/>
      <c r="SD165" s="20"/>
      <c r="SE165" s="20"/>
      <c r="SF165" s="20"/>
      <c r="SG165" s="20"/>
      <c r="SH165" s="20"/>
      <c r="SI165" s="20"/>
      <c r="SJ165" s="20"/>
      <c r="SK165" s="20"/>
      <c r="SL165" s="20"/>
      <c r="SM165" s="20"/>
      <c r="SN165" s="20"/>
      <c r="SO165" s="20"/>
      <c r="SP165" s="20"/>
      <c r="SQ165" s="20"/>
      <c r="SR165" s="20"/>
      <c r="SS165" s="20"/>
      <c r="ST165" s="20"/>
      <c r="SU165" s="20"/>
      <c r="SV165" s="20"/>
      <c r="SW165" s="20"/>
      <c r="SX165" s="20"/>
      <c r="SY165" s="20"/>
      <c r="SZ165" s="20"/>
      <c r="TA165" s="20"/>
      <c r="TB165" s="20"/>
      <c r="TC165" s="20"/>
      <c r="TD165" s="20"/>
      <c r="TE165" s="20"/>
      <c r="TF165" s="20"/>
      <c r="TG165" s="20"/>
      <c r="TH165" s="20"/>
      <c r="TI165" s="20"/>
      <c r="TJ165" s="20"/>
      <c r="TK165" s="20"/>
      <c r="TL165" s="20"/>
      <c r="TM165" s="20"/>
      <c r="TN165" s="20"/>
      <c r="TO165" s="20"/>
      <c r="TP165" s="20"/>
      <c r="TQ165" s="20"/>
      <c r="TR165" s="20"/>
      <c r="TS165" s="20"/>
      <c r="TT165" s="20"/>
      <c r="TU165" s="20"/>
      <c r="TV165" s="20"/>
      <c r="TW165" s="20"/>
      <c r="TX165" s="20"/>
      <c r="TY165" s="20"/>
      <c r="TZ165" s="20"/>
      <c r="UA165" s="20"/>
      <c r="UB165" s="20"/>
      <c r="UC165" s="20"/>
      <c r="UD165" s="20"/>
      <c r="UE165" s="20"/>
      <c r="UF165" s="20"/>
      <c r="UG165" s="20"/>
      <c r="UH165" s="20"/>
      <c r="UI165" s="20"/>
      <c r="UJ165" s="20"/>
      <c r="UK165" s="20"/>
      <c r="UL165" s="20"/>
      <c r="UM165" s="20"/>
      <c r="UN165" s="20"/>
      <c r="UO165" s="20"/>
      <c r="UP165" s="20"/>
      <c r="UQ165" s="20"/>
      <c r="UR165" s="20"/>
      <c r="US165" s="20"/>
      <c r="UT165" s="20"/>
      <c r="UU165" s="20"/>
      <c r="UV165" s="20"/>
      <c r="UW165" s="20"/>
      <c r="UX165" s="20"/>
      <c r="UY165" s="20"/>
      <c r="UZ165" s="20"/>
      <c r="VA165" s="20"/>
      <c r="VB165" s="20"/>
      <c r="VC165" s="20"/>
      <c r="VD165" s="20"/>
      <c r="VE165" s="20"/>
      <c r="VF165" s="20"/>
      <c r="VG165" s="20"/>
      <c r="VH165" s="20"/>
      <c r="VI165" s="20"/>
      <c r="VJ165" s="20"/>
      <c r="VK165" s="20"/>
      <c r="VL165" s="20"/>
      <c r="VM165" s="20"/>
      <c r="VN165" s="20"/>
      <c r="VO165" s="20"/>
      <c r="VP165" s="20"/>
      <c r="VQ165" s="20"/>
      <c r="VR165" s="20"/>
      <c r="VS165" s="20"/>
      <c r="VT165" s="20"/>
      <c r="VU165" s="20"/>
      <c r="VV165" s="20"/>
      <c r="VW165" s="20"/>
      <c r="VX165" s="20"/>
      <c r="VY165" s="20"/>
      <c r="VZ165" s="20"/>
      <c r="WA165" s="20"/>
      <c r="WB165" s="20"/>
      <c r="WC165" s="20"/>
      <c r="WD165" s="20"/>
      <c r="WE165" s="20"/>
      <c r="WF165" s="20"/>
      <c r="WG165" s="20"/>
      <c r="WH165" s="20"/>
      <c r="WI165" s="20"/>
      <c r="WJ165" s="20"/>
      <c r="WK165" s="20"/>
      <c r="WL165" s="20"/>
      <c r="WM165" s="20"/>
      <c r="WN165" s="20"/>
      <c r="WO165" s="20"/>
      <c r="WP165" s="20"/>
      <c r="WQ165" s="20"/>
      <c r="WR165" s="20"/>
      <c r="WS165" s="20"/>
      <c r="WT165" s="20"/>
      <c r="WU165" s="20"/>
      <c r="WV165" s="20"/>
      <c r="WW165" s="20"/>
      <c r="WX165" s="20"/>
      <c r="WY165" s="20"/>
      <c r="WZ165" s="20"/>
      <c r="XA165" s="20"/>
      <c r="XB165" s="20"/>
      <c r="XC165" s="20"/>
      <c r="XD165" s="20"/>
      <c r="XE165" s="20"/>
      <c r="XF165" s="20"/>
      <c r="XG165" s="20"/>
      <c r="XH165" s="20"/>
      <c r="XI165" s="20"/>
      <c r="XJ165" s="20"/>
      <c r="XK165" s="20"/>
      <c r="XL165" s="20"/>
      <c r="XM165" s="20"/>
      <c r="XN165" s="20"/>
      <c r="XO165" s="20"/>
      <c r="XP165" s="20"/>
      <c r="XQ165" s="20"/>
      <c r="XR165" s="20"/>
      <c r="XS165" s="20"/>
      <c r="XT165" s="20"/>
      <c r="XU165" s="20"/>
      <c r="XV165" s="20"/>
      <c r="XW165" s="20"/>
      <c r="XX165" s="20"/>
      <c r="XY165" s="20"/>
      <c r="XZ165" s="20"/>
      <c r="YA165" s="20"/>
      <c r="YB165" s="20"/>
      <c r="YC165" s="20"/>
      <c r="YD165" s="20"/>
      <c r="YE165" s="20"/>
      <c r="YF165" s="20"/>
      <c r="YG165" s="20"/>
      <c r="YH165" s="20"/>
      <c r="YI165" s="20"/>
      <c r="YJ165" s="20"/>
      <c r="YK165" s="20"/>
      <c r="YL165" s="20"/>
      <c r="YM165" s="20"/>
      <c r="YN165" s="20"/>
      <c r="YO165" s="20"/>
      <c r="YP165" s="20"/>
      <c r="YQ165" s="20"/>
      <c r="YR165" s="20"/>
      <c r="YS165" s="20"/>
      <c r="YT165" s="20"/>
      <c r="YU165" s="20"/>
      <c r="YV165" s="20"/>
      <c r="YW165" s="20"/>
      <c r="YX165" s="20"/>
      <c r="YY165" s="20"/>
      <c r="YZ165" s="20"/>
      <c r="ZA165" s="20"/>
      <c r="ZB165" s="20"/>
      <c r="ZC165" s="20"/>
      <c r="ZD165" s="20"/>
      <c r="ZE165" s="20"/>
      <c r="ZF165" s="20"/>
      <c r="ZG165" s="20"/>
      <c r="ZH165" s="20"/>
      <c r="ZI165" s="20"/>
      <c r="ZJ165" s="20"/>
      <c r="ZK165" s="20"/>
      <c r="ZL165" s="20"/>
      <c r="ZM165" s="20"/>
      <c r="ZN165" s="20"/>
      <c r="ZO165" s="20"/>
      <c r="ZP165" s="20"/>
      <c r="ZQ165" s="20"/>
      <c r="ZR165" s="20"/>
      <c r="ZS165" s="20"/>
      <c r="ZT165" s="20"/>
      <c r="ZU165" s="20"/>
      <c r="ZV165" s="20"/>
      <c r="ZW165" s="20"/>
      <c r="ZX165" s="20"/>
      <c r="ZY165" s="20"/>
      <c r="ZZ165" s="20"/>
      <c r="AAA165" s="20"/>
      <c r="AAB165" s="20"/>
      <c r="AAC165" s="20"/>
      <c r="AAD165" s="20"/>
      <c r="AAE165" s="20"/>
      <c r="AAF165" s="20"/>
      <c r="AAG165" s="20"/>
      <c r="AAH165" s="20"/>
      <c r="AAI165" s="20"/>
      <c r="AAJ165" s="20"/>
      <c r="AAK165" s="20"/>
      <c r="AAL165" s="20"/>
      <c r="AAM165" s="20"/>
      <c r="AAN165" s="20"/>
      <c r="AAO165" s="20"/>
      <c r="AAP165" s="20"/>
      <c r="AAQ165" s="20"/>
      <c r="AAR165" s="20"/>
      <c r="AAS165" s="20"/>
      <c r="AAT165" s="20"/>
      <c r="AAU165" s="20"/>
      <c r="AAV165" s="20"/>
      <c r="AAW165" s="20"/>
      <c r="AAX165" s="20"/>
      <c r="AAY165" s="20"/>
      <c r="AAZ165" s="20"/>
      <c r="ABA165" s="20"/>
      <c r="ABB165" s="20"/>
      <c r="ABC165" s="20"/>
      <c r="ABD165" s="20"/>
      <c r="ABE165" s="20"/>
      <c r="ABF165" s="20"/>
      <c r="ABG165" s="20"/>
      <c r="ABH165" s="20"/>
      <c r="ABI165" s="20"/>
      <c r="ABJ165" s="20"/>
      <c r="ABK165" s="20"/>
      <c r="ABL165" s="20"/>
      <c r="ABM165" s="20"/>
      <c r="ABN165" s="20"/>
      <c r="ABO165" s="20"/>
      <c r="ABP165" s="20"/>
      <c r="ABQ165" s="20"/>
      <c r="ABR165" s="20"/>
      <c r="ABS165" s="20"/>
      <c r="ABT165" s="20"/>
      <c r="ABU165" s="20"/>
      <c r="ABV165" s="20"/>
      <c r="ABW165" s="20"/>
      <c r="ABX165" s="20"/>
      <c r="ABY165" s="20"/>
      <c r="ABZ165" s="20"/>
      <c r="ACA165" s="20"/>
      <c r="ACB165" s="20"/>
      <c r="ACC165" s="20"/>
      <c r="ACD165" s="20"/>
      <c r="ACE165" s="20"/>
      <c r="ACF165" s="20"/>
      <c r="ACG165" s="20"/>
      <c r="ACH165" s="20"/>
      <c r="ACI165" s="20"/>
      <c r="ACJ165" s="20"/>
      <c r="ACK165" s="20"/>
      <c r="ACL165" s="20"/>
      <c r="ACM165" s="20"/>
      <c r="ACN165" s="20"/>
      <c r="ACO165" s="20"/>
      <c r="ACP165" s="20"/>
      <c r="ACQ165" s="20"/>
      <c r="ACR165" s="20"/>
      <c r="ACS165" s="20"/>
      <c r="ACT165" s="20"/>
      <c r="ACU165" s="20"/>
      <c r="ACV165" s="20"/>
      <c r="ACW165" s="20"/>
      <c r="ACX165" s="20"/>
      <c r="ACY165" s="20"/>
      <c r="ACZ165" s="20"/>
      <c r="ADA165" s="20"/>
      <c r="ADB165" s="20"/>
      <c r="ADC165" s="20"/>
      <c r="ADD165" s="20"/>
      <c r="ADE165" s="20"/>
      <c r="ADF165" s="20"/>
      <c r="ADG165" s="20"/>
      <c r="ADH165" s="20"/>
      <c r="ADI165" s="20"/>
      <c r="ADJ165" s="20"/>
      <c r="ADK165" s="20"/>
      <c r="ADL165" s="20"/>
      <c r="ADM165" s="20"/>
      <c r="ADN165" s="20"/>
      <c r="ADO165" s="20"/>
      <c r="ADP165" s="20"/>
      <c r="ADQ165" s="20"/>
      <c r="ADR165" s="20"/>
      <c r="ADS165" s="20"/>
      <c r="ADT165" s="20"/>
      <c r="ADU165" s="20"/>
      <c r="ADV165" s="20"/>
      <c r="ADW165" s="20"/>
      <c r="ADX165" s="20"/>
      <c r="ADY165" s="20"/>
      <c r="ADZ165" s="20"/>
      <c r="AEA165" s="20"/>
      <c r="AEB165" s="20"/>
      <c r="AEC165" s="20"/>
      <c r="AED165" s="20"/>
      <c r="AEE165" s="20"/>
      <c r="AEF165" s="20"/>
      <c r="AEG165" s="20"/>
      <c r="AEH165" s="20"/>
      <c r="AEI165" s="20"/>
      <c r="AEJ165" s="20"/>
      <c r="AEK165" s="20"/>
      <c r="AEL165" s="20"/>
      <c r="AEM165" s="20"/>
      <c r="AEN165" s="20"/>
      <c r="AEO165" s="20"/>
      <c r="AEP165" s="20"/>
      <c r="AEQ165" s="20"/>
      <c r="AER165" s="20"/>
      <c r="AES165" s="20"/>
      <c r="AET165" s="20"/>
      <c r="AEU165" s="20"/>
      <c r="AEV165" s="20"/>
      <c r="AEW165" s="20"/>
      <c r="AEX165" s="20"/>
      <c r="AEY165" s="20"/>
      <c r="AEZ165" s="20"/>
      <c r="AFA165" s="20"/>
      <c r="AFB165" s="20"/>
      <c r="AFC165" s="20"/>
      <c r="AFD165" s="20"/>
      <c r="AFE165" s="20"/>
      <c r="AFF165" s="20"/>
      <c r="AFG165" s="20"/>
      <c r="AFH165" s="20"/>
      <c r="AFI165" s="20"/>
      <c r="AFJ165" s="20"/>
      <c r="AFK165" s="20"/>
      <c r="AFL165" s="20"/>
      <c r="AFM165" s="20"/>
      <c r="AFN165" s="20"/>
      <c r="AFO165" s="20"/>
      <c r="AFP165" s="20"/>
      <c r="AFQ165" s="20"/>
      <c r="AFR165" s="20"/>
      <c r="AFS165" s="20"/>
      <c r="AFT165" s="20"/>
      <c r="AFU165" s="20"/>
      <c r="AFV165" s="20"/>
      <c r="AFW165" s="20"/>
      <c r="AFX165" s="20"/>
      <c r="AFY165" s="20"/>
      <c r="AFZ165" s="20"/>
      <c r="AGA165" s="20"/>
      <c r="AGB165" s="20"/>
      <c r="AGC165" s="20"/>
      <c r="AGD165" s="20"/>
      <c r="AGE165" s="20"/>
      <c r="AGF165" s="20"/>
      <c r="AGG165" s="20"/>
      <c r="AGH165" s="20"/>
      <c r="AGI165" s="20"/>
      <c r="AGJ165" s="20"/>
      <c r="AGK165" s="20"/>
      <c r="AGL165" s="20"/>
      <c r="AGM165" s="20"/>
      <c r="AGN165" s="20"/>
      <c r="AGO165" s="20"/>
      <c r="AGP165" s="20"/>
      <c r="AGQ165" s="20"/>
      <c r="AGR165" s="20"/>
      <c r="AGS165" s="20"/>
      <c r="AGT165" s="20"/>
      <c r="AGU165" s="20"/>
      <c r="AGV165" s="20"/>
      <c r="AGW165" s="20"/>
      <c r="AGX165" s="20"/>
      <c r="AGY165" s="20"/>
      <c r="AGZ165" s="20"/>
      <c r="AHA165" s="20"/>
      <c r="AHB165" s="20"/>
      <c r="AHC165" s="20"/>
      <c r="AHD165" s="20"/>
      <c r="AHE165" s="20"/>
      <c r="AHF165" s="20"/>
      <c r="AHG165" s="20"/>
      <c r="AHH165" s="20"/>
      <c r="AHI165" s="20"/>
      <c r="AHJ165" s="20"/>
      <c r="AHK165" s="20"/>
      <c r="AHL165" s="20"/>
      <c r="AHM165" s="20"/>
      <c r="AHN165" s="20"/>
      <c r="AHO165" s="20"/>
      <c r="AHP165" s="20"/>
      <c r="AHQ165" s="20"/>
      <c r="AHR165" s="20"/>
      <c r="AHS165" s="20"/>
      <c r="AHT165" s="20"/>
      <c r="AHU165" s="20"/>
      <c r="AHV165" s="20"/>
      <c r="AHW165" s="20"/>
      <c r="AHX165" s="20"/>
      <c r="AHY165" s="20"/>
      <c r="AHZ165" s="20"/>
      <c r="AIA165" s="20"/>
      <c r="AIB165" s="20"/>
      <c r="AIC165" s="20"/>
      <c r="AID165" s="20"/>
      <c r="AIE165" s="20"/>
      <c r="AIF165" s="20"/>
      <c r="AIG165" s="20"/>
      <c r="AIH165" s="20"/>
      <c r="AII165" s="20"/>
      <c r="AIJ165" s="20"/>
      <c r="AIK165" s="20"/>
      <c r="AIL165" s="20"/>
      <c r="AIM165" s="20"/>
      <c r="AIN165" s="20"/>
      <c r="AIO165" s="20"/>
      <c r="AIP165" s="20"/>
      <c r="AIQ165" s="20"/>
      <c r="AIR165" s="20"/>
      <c r="AIS165" s="20"/>
      <c r="AIT165" s="20"/>
      <c r="AIU165" s="20"/>
      <c r="AIV165" s="20"/>
      <c r="AIW165" s="20"/>
      <c r="AIX165" s="20"/>
      <c r="AIY165" s="20"/>
      <c r="AIZ165" s="20"/>
      <c r="AJA165" s="20"/>
      <c r="AJB165" s="20"/>
      <c r="AJC165" s="20"/>
      <c r="AJD165" s="20"/>
      <c r="AJE165" s="20"/>
      <c r="AJF165" s="20"/>
      <c r="AJG165" s="20"/>
      <c r="AJH165" s="20"/>
      <c r="AJI165" s="20"/>
      <c r="AJJ165" s="20"/>
      <c r="AJK165" s="20"/>
      <c r="AJL165" s="20"/>
      <c r="AJM165" s="20"/>
      <c r="AJN165" s="20"/>
      <c r="AJO165" s="20"/>
      <c r="AJP165" s="20"/>
      <c r="AJQ165" s="20"/>
      <c r="AJR165" s="20"/>
      <c r="AJS165" s="20"/>
      <c r="AJT165" s="20"/>
      <c r="AJU165" s="20"/>
      <c r="AJV165" s="20"/>
      <c r="AJW165" s="20"/>
      <c r="AJX165" s="20"/>
      <c r="AJY165" s="20"/>
      <c r="AJZ165" s="20"/>
      <c r="AKA165" s="20"/>
      <c r="AKB165" s="20"/>
      <c r="AKC165" s="20"/>
      <c r="AKD165" s="20"/>
      <c r="AKE165" s="20"/>
      <c r="AKF165" s="20"/>
      <c r="AKG165" s="20"/>
      <c r="AKH165" s="20"/>
      <c r="AKI165" s="20"/>
      <c r="AKJ165" s="20"/>
      <c r="AKK165" s="20"/>
      <c r="AKL165" s="20"/>
      <c r="AKM165" s="20"/>
      <c r="AKN165" s="20"/>
      <c r="AKO165" s="20"/>
      <c r="AKP165" s="20"/>
      <c r="AKQ165" s="20"/>
      <c r="AKR165" s="20"/>
      <c r="AKS165" s="20"/>
      <c r="AKT165" s="20"/>
      <c r="AKU165" s="20"/>
      <c r="AKV165" s="20"/>
      <c r="AKW165" s="20"/>
      <c r="AKX165" s="20"/>
      <c r="AKY165" s="20"/>
      <c r="AKZ165" s="20"/>
      <c r="ALA165" s="20"/>
      <c r="ALB165" s="20"/>
      <c r="ALC165" s="20"/>
      <c r="ALD165" s="20"/>
      <c r="ALE165" s="20"/>
      <c r="ALF165" s="20"/>
      <c r="ALG165" s="20"/>
      <c r="ALH165" s="20"/>
      <c r="ALI165" s="20"/>
      <c r="ALJ165" s="20"/>
      <c r="ALK165" s="20"/>
      <c r="ALL165" s="20"/>
      <c r="ALM165" s="20"/>
      <c r="ALN165" s="20"/>
      <c r="ALO165" s="20"/>
      <c r="ALP165" s="20"/>
      <c r="ALQ165" s="20"/>
      <c r="ALR165" s="20"/>
      <c r="ALS165" s="20"/>
      <c r="ALT165" s="20"/>
      <c r="ALU165" s="20"/>
      <c r="ALV165" s="20"/>
      <c r="ALW165" s="20"/>
      <c r="ALX165" s="20"/>
      <c r="ALY165" s="20"/>
      <c r="ALZ165" s="20"/>
      <c r="AMA165" s="20"/>
      <c r="AMB165" s="20"/>
      <c r="AMC165" s="20"/>
      <c r="AMD165" s="20"/>
      <c r="AME165" s="20"/>
      <c r="AMF165" s="20"/>
      <c r="AMG165" s="20"/>
      <c r="AMH165" s="20"/>
      <c r="AMI165" s="20"/>
      <c r="AMJ165" s="20"/>
      <c r="AMK165" s="20"/>
    </row>
    <row r="166" spans="1:1025" s="21" customFormat="1" ht="15">
      <c r="A166" s="376"/>
      <c r="B166" s="377"/>
      <c r="C166" s="378" t="s">
        <v>203</v>
      </c>
      <c r="D166" s="378"/>
      <c r="E166" s="237"/>
      <c r="F166" s="238"/>
      <c r="G166" s="239"/>
      <c r="I166" s="20"/>
      <c r="J166" s="7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  <c r="IX166" s="20"/>
      <c r="IY166" s="20"/>
      <c r="IZ166" s="20"/>
      <c r="JA166" s="20"/>
      <c r="JB166" s="20"/>
      <c r="JC166" s="20"/>
      <c r="JD166" s="20"/>
      <c r="JE166" s="20"/>
      <c r="JF166" s="20"/>
      <c r="JG166" s="20"/>
      <c r="JH166" s="20"/>
      <c r="JI166" s="20"/>
      <c r="JJ166" s="20"/>
      <c r="JK166" s="20"/>
      <c r="JL166" s="20"/>
      <c r="JM166" s="20"/>
      <c r="JN166" s="20"/>
      <c r="JO166" s="20"/>
      <c r="JP166" s="20"/>
      <c r="JQ166" s="20"/>
      <c r="JR166" s="20"/>
      <c r="JS166" s="20"/>
      <c r="JT166" s="20"/>
      <c r="JU166" s="20"/>
      <c r="JV166" s="20"/>
      <c r="JW166" s="20"/>
      <c r="JX166" s="20"/>
      <c r="JY166" s="20"/>
      <c r="JZ166" s="20"/>
      <c r="KA166" s="20"/>
      <c r="KB166" s="20"/>
      <c r="KC166" s="20"/>
      <c r="KD166" s="20"/>
      <c r="KE166" s="20"/>
      <c r="KF166" s="20"/>
      <c r="KG166" s="20"/>
      <c r="KH166" s="20"/>
      <c r="KI166" s="20"/>
      <c r="KJ166" s="20"/>
      <c r="KK166" s="20"/>
      <c r="KL166" s="20"/>
      <c r="KM166" s="20"/>
      <c r="KN166" s="20"/>
      <c r="KO166" s="20"/>
      <c r="KP166" s="20"/>
      <c r="KQ166" s="20"/>
      <c r="KR166" s="20"/>
      <c r="KS166" s="20"/>
      <c r="KT166" s="20"/>
      <c r="KU166" s="20"/>
      <c r="KV166" s="20"/>
      <c r="KW166" s="20"/>
      <c r="KX166" s="20"/>
      <c r="KY166" s="20"/>
      <c r="KZ166" s="20"/>
      <c r="LA166" s="20"/>
      <c r="LB166" s="20"/>
      <c r="LC166" s="20"/>
      <c r="LD166" s="20"/>
      <c r="LE166" s="20"/>
      <c r="LF166" s="20"/>
      <c r="LG166" s="20"/>
      <c r="LH166" s="20"/>
      <c r="LI166" s="20"/>
      <c r="LJ166" s="20"/>
      <c r="LK166" s="20"/>
      <c r="LL166" s="20"/>
      <c r="LM166" s="20"/>
      <c r="LN166" s="20"/>
      <c r="LO166" s="20"/>
      <c r="LP166" s="20"/>
      <c r="LQ166" s="20"/>
      <c r="LR166" s="20"/>
      <c r="LS166" s="20"/>
      <c r="LT166" s="20"/>
      <c r="LU166" s="20"/>
      <c r="LV166" s="20"/>
      <c r="LW166" s="20"/>
      <c r="LX166" s="20"/>
      <c r="LY166" s="20"/>
      <c r="LZ166" s="20"/>
      <c r="MA166" s="20"/>
      <c r="MB166" s="20"/>
      <c r="MC166" s="20"/>
      <c r="MD166" s="20"/>
      <c r="ME166" s="20"/>
      <c r="MF166" s="20"/>
      <c r="MG166" s="20"/>
      <c r="MH166" s="20"/>
      <c r="MI166" s="20"/>
      <c r="MJ166" s="20"/>
      <c r="MK166" s="20"/>
      <c r="ML166" s="20"/>
      <c r="MM166" s="20"/>
      <c r="MN166" s="20"/>
      <c r="MO166" s="20"/>
      <c r="MP166" s="20"/>
      <c r="MQ166" s="20"/>
      <c r="MR166" s="20"/>
      <c r="MS166" s="20"/>
      <c r="MT166" s="20"/>
      <c r="MU166" s="20"/>
      <c r="MV166" s="20"/>
      <c r="MW166" s="20"/>
      <c r="MX166" s="20"/>
      <c r="MY166" s="20"/>
      <c r="MZ166" s="20"/>
      <c r="NA166" s="20"/>
      <c r="NB166" s="20"/>
      <c r="NC166" s="20"/>
      <c r="ND166" s="20"/>
      <c r="NE166" s="20"/>
      <c r="NF166" s="20"/>
      <c r="NG166" s="20"/>
      <c r="NH166" s="20"/>
      <c r="NI166" s="20"/>
      <c r="NJ166" s="20"/>
      <c r="NK166" s="20"/>
      <c r="NL166" s="20"/>
      <c r="NM166" s="20"/>
      <c r="NN166" s="20"/>
      <c r="NO166" s="20"/>
      <c r="NP166" s="20"/>
      <c r="NQ166" s="20"/>
      <c r="NR166" s="20"/>
      <c r="NS166" s="20"/>
      <c r="NT166" s="20"/>
      <c r="NU166" s="20"/>
      <c r="NV166" s="20"/>
      <c r="NW166" s="20"/>
      <c r="NX166" s="20"/>
      <c r="NY166" s="20"/>
      <c r="NZ166" s="20"/>
      <c r="OA166" s="20"/>
      <c r="OB166" s="20"/>
      <c r="OC166" s="20"/>
      <c r="OD166" s="20"/>
      <c r="OE166" s="20"/>
      <c r="OF166" s="20"/>
      <c r="OG166" s="20"/>
      <c r="OH166" s="20"/>
      <c r="OI166" s="20"/>
      <c r="OJ166" s="20"/>
      <c r="OK166" s="20"/>
      <c r="OL166" s="20"/>
      <c r="OM166" s="20"/>
      <c r="ON166" s="20"/>
      <c r="OO166" s="20"/>
      <c r="OP166" s="20"/>
      <c r="OQ166" s="20"/>
      <c r="OR166" s="20"/>
      <c r="OS166" s="20"/>
      <c r="OT166" s="20"/>
      <c r="OU166" s="20"/>
      <c r="OV166" s="20"/>
      <c r="OW166" s="20"/>
      <c r="OX166" s="20"/>
      <c r="OY166" s="20"/>
      <c r="OZ166" s="20"/>
      <c r="PA166" s="20"/>
      <c r="PB166" s="20"/>
      <c r="PC166" s="20"/>
      <c r="PD166" s="20"/>
      <c r="PE166" s="20"/>
      <c r="PF166" s="20"/>
      <c r="PG166" s="20"/>
      <c r="PH166" s="20"/>
      <c r="PI166" s="20"/>
      <c r="PJ166" s="20"/>
      <c r="PK166" s="20"/>
      <c r="PL166" s="20"/>
      <c r="PM166" s="20"/>
      <c r="PN166" s="20"/>
      <c r="PO166" s="20"/>
      <c r="PP166" s="20"/>
      <c r="PQ166" s="20"/>
      <c r="PR166" s="20"/>
      <c r="PS166" s="20"/>
      <c r="PT166" s="20"/>
      <c r="PU166" s="20"/>
      <c r="PV166" s="20"/>
      <c r="PW166" s="20"/>
      <c r="PX166" s="20"/>
      <c r="PY166" s="20"/>
      <c r="PZ166" s="20"/>
      <c r="QA166" s="20"/>
      <c r="QB166" s="20"/>
      <c r="QC166" s="20"/>
      <c r="QD166" s="20"/>
      <c r="QE166" s="20"/>
      <c r="QF166" s="20"/>
      <c r="QG166" s="20"/>
      <c r="QH166" s="20"/>
      <c r="QI166" s="20"/>
      <c r="QJ166" s="20"/>
      <c r="QK166" s="20"/>
      <c r="QL166" s="20"/>
      <c r="QM166" s="20"/>
      <c r="QN166" s="20"/>
      <c r="QO166" s="20"/>
      <c r="QP166" s="20"/>
      <c r="QQ166" s="20"/>
      <c r="QR166" s="20"/>
      <c r="QS166" s="20"/>
      <c r="QT166" s="20"/>
      <c r="QU166" s="20"/>
      <c r="QV166" s="20"/>
      <c r="QW166" s="20"/>
      <c r="QX166" s="20"/>
      <c r="QY166" s="20"/>
      <c r="QZ166" s="20"/>
      <c r="RA166" s="20"/>
      <c r="RB166" s="20"/>
      <c r="RC166" s="20"/>
      <c r="RD166" s="20"/>
      <c r="RE166" s="20"/>
      <c r="RF166" s="20"/>
      <c r="RG166" s="20"/>
      <c r="RH166" s="20"/>
      <c r="RI166" s="20"/>
      <c r="RJ166" s="20"/>
      <c r="RK166" s="20"/>
      <c r="RL166" s="20"/>
      <c r="RM166" s="20"/>
      <c r="RN166" s="20"/>
      <c r="RO166" s="20"/>
      <c r="RP166" s="20"/>
      <c r="RQ166" s="20"/>
      <c r="RR166" s="20"/>
      <c r="RS166" s="20"/>
      <c r="RT166" s="20"/>
      <c r="RU166" s="20"/>
      <c r="RV166" s="20"/>
      <c r="RW166" s="20"/>
      <c r="RX166" s="20"/>
      <c r="RY166" s="20"/>
      <c r="RZ166" s="20"/>
      <c r="SA166" s="20"/>
      <c r="SB166" s="20"/>
      <c r="SC166" s="20"/>
      <c r="SD166" s="20"/>
      <c r="SE166" s="20"/>
      <c r="SF166" s="20"/>
      <c r="SG166" s="20"/>
      <c r="SH166" s="20"/>
      <c r="SI166" s="20"/>
      <c r="SJ166" s="20"/>
      <c r="SK166" s="20"/>
      <c r="SL166" s="20"/>
      <c r="SM166" s="20"/>
      <c r="SN166" s="20"/>
      <c r="SO166" s="20"/>
      <c r="SP166" s="20"/>
      <c r="SQ166" s="20"/>
      <c r="SR166" s="20"/>
      <c r="SS166" s="20"/>
      <c r="ST166" s="20"/>
      <c r="SU166" s="20"/>
      <c r="SV166" s="20"/>
      <c r="SW166" s="20"/>
      <c r="SX166" s="20"/>
      <c r="SY166" s="20"/>
      <c r="SZ166" s="20"/>
      <c r="TA166" s="20"/>
      <c r="TB166" s="20"/>
      <c r="TC166" s="20"/>
      <c r="TD166" s="20"/>
      <c r="TE166" s="20"/>
      <c r="TF166" s="20"/>
      <c r="TG166" s="20"/>
      <c r="TH166" s="20"/>
      <c r="TI166" s="20"/>
      <c r="TJ166" s="20"/>
      <c r="TK166" s="20"/>
      <c r="TL166" s="20"/>
      <c r="TM166" s="20"/>
      <c r="TN166" s="20"/>
      <c r="TO166" s="20"/>
      <c r="TP166" s="20"/>
      <c r="TQ166" s="20"/>
      <c r="TR166" s="20"/>
      <c r="TS166" s="20"/>
      <c r="TT166" s="20"/>
      <c r="TU166" s="20"/>
      <c r="TV166" s="20"/>
      <c r="TW166" s="20"/>
      <c r="TX166" s="20"/>
      <c r="TY166" s="20"/>
      <c r="TZ166" s="20"/>
      <c r="UA166" s="20"/>
      <c r="UB166" s="20"/>
      <c r="UC166" s="20"/>
      <c r="UD166" s="20"/>
      <c r="UE166" s="20"/>
      <c r="UF166" s="20"/>
      <c r="UG166" s="20"/>
      <c r="UH166" s="20"/>
      <c r="UI166" s="20"/>
      <c r="UJ166" s="20"/>
      <c r="UK166" s="20"/>
      <c r="UL166" s="20"/>
      <c r="UM166" s="20"/>
      <c r="UN166" s="20"/>
      <c r="UO166" s="20"/>
      <c r="UP166" s="20"/>
      <c r="UQ166" s="20"/>
      <c r="UR166" s="20"/>
      <c r="US166" s="20"/>
      <c r="UT166" s="20"/>
      <c r="UU166" s="20"/>
      <c r="UV166" s="20"/>
      <c r="UW166" s="20"/>
      <c r="UX166" s="20"/>
      <c r="UY166" s="20"/>
      <c r="UZ166" s="20"/>
      <c r="VA166" s="20"/>
      <c r="VB166" s="20"/>
      <c r="VC166" s="20"/>
      <c r="VD166" s="20"/>
      <c r="VE166" s="20"/>
      <c r="VF166" s="20"/>
      <c r="VG166" s="20"/>
      <c r="VH166" s="20"/>
      <c r="VI166" s="20"/>
      <c r="VJ166" s="20"/>
      <c r="VK166" s="20"/>
      <c r="VL166" s="20"/>
      <c r="VM166" s="20"/>
      <c r="VN166" s="20"/>
      <c r="VO166" s="20"/>
      <c r="VP166" s="20"/>
      <c r="VQ166" s="20"/>
      <c r="VR166" s="20"/>
      <c r="VS166" s="20"/>
      <c r="VT166" s="20"/>
      <c r="VU166" s="20"/>
      <c r="VV166" s="20"/>
      <c r="VW166" s="20"/>
      <c r="VX166" s="20"/>
      <c r="VY166" s="20"/>
      <c r="VZ166" s="20"/>
      <c r="WA166" s="20"/>
      <c r="WB166" s="20"/>
      <c r="WC166" s="20"/>
      <c r="WD166" s="20"/>
      <c r="WE166" s="20"/>
      <c r="WF166" s="20"/>
      <c r="WG166" s="20"/>
      <c r="WH166" s="20"/>
      <c r="WI166" s="20"/>
      <c r="WJ166" s="20"/>
      <c r="WK166" s="20"/>
      <c r="WL166" s="20"/>
      <c r="WM166" s="20"/>
      <c r="WN166" s="20"/>
      <c r="WO166" s="20"/>
      <c r="WP166" s="20"/>
      <c r="WQ166" s="20"/>
      <c r="WR166" s="20"/>
      <c r="WS166" s="20"/>
      <c r="WT166" s="20"/>
      <c r="WU166" s="20"/>
      <c r="WV166" s="20"/>
      <c r="WW166" s="20"/>
      <c r="WX166" s="20"/>
      <c r="WY166" s="20"/>
      <c r="WZ166" s="20"/>
      <c r="XA166" s="20"/>
      <c r="XB166" s="20"/>
      <c r="XC166" s="20"/>
      <c r="XD166" s="20"/>
      <c r="XE166" s="20"/>
      <c r="XF166" s="20"/>
      <c r="XG166" s="20"/>
      <c r="XH166" s="20"/>
      <c r="XI166" s="20"/>
      <c r="XJ166" s="20"/>
      <c r="XK166" s="20"/>
      <c r="XL166" s="20"/>
      <c r="XM166" s="20"/>
      <c r="XN166" s="20"/>
      <c r="XO166" s="20"/>
      <c r="XP166" s="20"/>
      <c r="XQ166" s="20"/>
      <c r="XR166" s="20"/>
      <c r="XS166" s="20"/>
      <c r="XT166" s="20"/>
      <c r="XU166" s="20"/>
      <c r="XV166" s="20"/>
      <c r="XW166" s="20"/>
      <c r="XX166" s="20"/>
      <c r="XY166" s="20"/>
      <c r="XZ166" s="20"/>
      <c r="YA166" s="20"/>
      <c r="YB166" s="20"/>
      <c r="YC166" s="20"/>
      <c r="YD166" s="20"/>
      <c r="YE166" s="20"/>
      <c r="YF166" s="20"/>
      <c r="YG166" s="20"/>
      <c r="YH166" s="20"/>
      <c r="YI166" s="20"/>
      <c r="YJ166" s="20"/>
      <c r="YK166" s="20"/>
      <c r="YL166" s="20"/>
      <c r="YM166" s="20"/>
      <c r="YN166" s="20"/>
      <c r="YO166" s="20"/>
      <c r="YP166" s="20"/>
      <c r="YQ166" s="20"/>
      <c r="YR166" s="20"/>
      <c r="YS166" s="20"/>
      <c r="YT166" s="20"/>
      <c r="YU166" s="20"/>
      <c r="YV166" s="20"/>
      <c r="YW166" s="20"/>
      <c r="YX166" s="20"/>
      <c r="YY166" s="20"/>
      <c r="YZ166" s="20"/>
      <c r="ZA166" s="20"/>
      <c r="ZB166" s="20"/>
      <c r="ZC166" s="20"/>
      <c r="ZD166" s="20"/>
      <c r="ZE166" s="20"/>
      <c r="ZF166" s="20"/>
      <c r="ZG166" s="20"/>
      <c r="ZH166" s="20"/>
      <c r="ZI166" s="20"/>
      <c r="ZJ166" s="20"/>
      <c r="ZK166" s="20"/>
      <c r="ZL166" s="20"/>
      <c r="ZM166" s="20"/>
      <c r="ZN166" s="20"/>
      <c r="ZO166" s="20"/>
      <c r="ZP166" s="20"/>
      <c r="ZQ166" s="20"/>
      <c r="ZR166" s="20"/>
      <c r="ZS166" s="20"/>
      <c r="ZT166" s="20"/>
      <c r="ZU166" s="20"/>
      <c r="ZV166" s="20"/>
      <c r="ZW166" s="20"/>
      <c r="ZX166" s="20"/>
      <c r="ZY166" s="20"/>
      <c r="ZZ166" s="20"/>
      <c r="AAA166" s="20"/>
      <c r="AAB166" s="20"/>
      <c r="AAC166" s="20"/>
      <c r="AAD166" s="20"/>
      <c r="AAE166" s="20"/>
      <c r="AAF166" s="20"/>
      <c r="AAG166" s="20"/>
      <c r="AAH166" s="20"/>
      <c r="AAI166" s="20"/>
      <c r="AAJ166" s="20"/>
      <c r="AAK166" s="20"/>
      <c r="AAL166" s="20"/>
      <c r="AAM166" s="20"/>
      <c r="AAN166" s="20"/>
      <c r="AAO166" s="20"/>
      <c r="AAP166" s="20"/>
      <c r="AAQ166" s="20"/>
      <c r="AAR166" s="20"/>
      <c r="AAS166" s="20"/>
      <c r="AAT166" s="20"/>
      <c r="AAU166" s="20"/>
      <c r="AAV166" s="20"/>
      <c r="AAW166" s="20"/>
      <c r="AAX166" s="20"/>
      <c r="AAY166" s="20"/>
      <c r="AAZ166" s="20"/>
      <c r="ABA166" s="20"/>
      <c r="ABB166" s="20"/>
      <c r="ABC166" s="20"/>
      <c r="ABD166" s="20"/>
      <c r="ABE166" s="20"/>
      <c r="ABF166" s="20"/>
      <c r="ABG166" s="20"/>
      <c r="ABH166" s="20"/>
      <c r="ABI166" s="20"/>
      <c r="ABJ166" s="20"/>
      <c r="ABK166" s="20"/>
      <c r="ABL166" s="20"/>
      <c r="ABM166" s="20"/>
      <c r="ABN166" s="20"/>
      <c r="ABO166" s="20"/>
      <c r="ABP166" s="20"/>
      <c r="ABQ166" s="20"/>
      <c r="ABR166" s="20"/>
      <c r="ABS166" s="20"/>
      <c r="ABT166" s="20"/>
      <c r="ABU166" s="20"/>
      <c r="ABV166" s="20"/>
      <c r="ABW166" s="20"/>
      <c r="ABX166" s="20"/>
      <c r="ABY166" s="20"/>
      <c r="ABZ166" s="20"/>
      <c r="ACA166" s="20"/>
      <c r="ACB166" s="20"/>
      <c r="ACC166" s="20"/>
      <c r="ACD166" s="20"/>
      <c r="ACE166" s="20"/>
      <c r="ACF166" s="20"/>
      <c r="ACG166" s="20"/>
      <c r="ACH166" s="20"/>
      <c r="ACI166" s="20"/>
      <c r="ACJ166" s="20"/>
      <c r="ACK166" s="20"/>
      <c r="ACL166" s="20"/>
      <c r="ACM166" s="20"/>
      <c r="ACN166" s="20"/>
      <c r="ACO166" s="20"/>
      <c r="ACP166" s="20"/>
      <c r="ACQ166" s="20"/>
      <c r="ACR166" s="20"/>
      <c r="ACS166" s="20"/>
      <c r="ACT166" s="20"/>
      <c r="ACU166" s="20"/>
      <c r="ACV166" s="20"/>
      <c r="ACW166" s="20"/>
      <c r="ACX166" s="20"/>
      <c r="ACY166" s="20"/>
      <c r="ACZ166" s="20"/>
      <c r="ADA166" s="20"/>
      <c r="ADB166" s="20"/>
      <c r="ADC166" s="20"/>
      <c r="ADD166" s="20"/>
      <c r="ADE166" s="20"/>
      <c r="ADF166" s="20"/>
      <c r="ADG166" s="20"/>
      <c r="ADH166" s="20"/>
      <c r="ADI166" s="20"/>
      <c r="ADJ166" s="20"/>
      <c r="ADK166" s="20"/>
      <c r="ADL166" s="20"/>
      <c r="ADM166" s="20"/>
      <c r="ADN166" s="20"/>
      <c r="ADO166" s="20"/>
      <c r="ADP166" s="20"/>
      <c r="ADQ166" s="20"/>
      <c r="ADR166" s="20"/>
      <c r="ADS166" s="20"/>
      <c r="ADT166" s="20"/>
      <c r="ADU166" s="20"/>
      <c r="ADV166" s="20"/>
      <c r="ADW166" s="20"/>
      <c r="ADX166" s="20"/>
      <c r="ADY166" s="20"/>
      <c r="ADZ166" s="20"/>
      <c r="AEA166" s="20"/>
      <c r="AEB166" s="20"/>
      <c r="AEC166" s="20"/>
      <c r="AED166" s="20"/>
      <c r="AEE166" s="20"/>
      <c r="AEF166" s="20"/>
      <c r="AEG166" s="20"/>
      <c r="AEH166" s="20"/>
      <c r="AEI166" s="20"/>
      <c r="AEJ166" s="20"/>
      <c r="AEK166" s="20"/>
      <c r="AEL166" s="20"/>
      <c r="AEM166" s="20"/>
      <c r="AEN166" s="20"/>
      <c r="AEO166" s="20"/>
      <c r="AEP166" s="20"/>
      <c r="AEQ166" s="20"/>
      <c r="AER166" s="20"/>
      <c r="AES166" s="20"/>
      <c r="AET166" s="20"/>
      <c r="AEU166" s="20"/>
      <c r="AEV166" s="20"/>
      <c r="AEW166" s="20"/>
      <c r="AEX166" s="20"/>
      <c r="AEY166" s="20"/>
      <c r="AEZ166" s="20"/>
      <c r="AFA166" s="20"/>
      <c r="AFB166" s="20"/>
      <c r="AFC166" s="20"/>
      <c r="AFD166" s="20"/>
      <c r="AFE166" s="20"/>
      <c r="AFF166" s="20"/>
      <c r="AFG166" s="20"/>
      <c r="AFH166" s="20"/>
      <c r="AFI166" s="20"/>
      <c r="AFJ166" s="20"/>
      <c r="AFK166" s="20"/>
      <c r="AFL166" s="20"/>
      <c r="AFM166" s="20"/>
      <c r="AFN166" s="20"/>
      <c r="AFO166" s="20"/>
      <c r="AFP166" s="20"/>
      <c r="AFQ166" s="20"/>
      <c r="AFR166" s="20"/>
      <c r="AFS166" s="20"/>
      <c r="AFT166" s="20"/>
      <c r="AFU166" s="20"/>
      <c r="AFV166" s="20"/>
      <c r="AFW166" s="20"/>
      <c r="AFX166" s="20"/>
      <c r="AFY166" s="20"/>
      <c r="AFZ166" s="20"/>
      <c r="AGA166" s="20"/>
      <c r="AGB166" s="20"/>
      <c r="AGC166" s="20"/>
      <c r="AGD166" s="20"/>
      <c r="AGE166" s="20"/>
      <c r="AGF166" s="20"/>
      <c r="AGG166" s="20"/>
      <c r="AGH166" s="20"/>
      <c r="AGI166" s="20"/>
      <c r="AGJ166" s="20"/>
      <c r="AGK166" s="20"/>
      <c r="AGL166" s="20"/>
      <c r="AGM166" s="20"/>
      <c r="AGN166" s="20"/>
      <c r="AGO166" s="20"/>
      <c r="AGP166" s="20"/>
      <c r="AGQ166" s="20"/>
      <c r="AGR166" s="20"/>
      <c r="AGS166" s="20"/>
      <c r="AGT166" s="20"/>
      <c r="AGU166" s="20"/>
      <c r="AGV166" s="20"/>
      <c r="AGW166" s="20"/>
      <c r="AGX166" s="20"/>
      <c r="AGY166" s="20"/>
      <c r="AGZ166" s="20"/>
      <c r="AHA166" s="20"/>
      <c r="AHB166" s="20"/>
      <c r="AHC166" s="20"/>
      <c r="AHD166" s="20"/>
      <c r="AHE166" s="20"/>
      <c r="AHF166" s="20"/>
      <c r="AHG166" s="20"/>
      <c r="AHH166" s="20"/>
      <c r="AHI166" s="20"/>
      <c r="AHJ166" s="20"/>
      <c r="AHK166" s="20"/>
      <c r="AHL166" s="20"/>
      <c r="AHM166" s="20"/>
      <c r="AHN166" s="20"/>
      <c r="AHO166" s="20"/>
      <c r="AHP166" s="20"/>
      <c r="AHQ166" s="20"/>
      <c r="AHR166" s="20"/>
      <c r="AHS166" s="20"/>
      <c r="AHT166" s="20"/>
      <c r="AHU166" s="20"/>
      <c r="AHV166" s="20"/>
      <c r="AHW166" s="20"/>
      <c r="AHX166" s="20"/>
      <c r="AHY166" s="20"/>
      <c r="AHZ166" s="20"/>
      <c r="AIA166" s="20"/>
      <c r="AIB166" s="20"/>
      <c r="AIC166" s="20"/>
      <c r="AID166" s="20"/>
      <c r="AIE166" s="20"/>
      <c r="AIF166" s="20"/>
      <c r="AIG166" s="20"/>
      <c r="AIH166" s="20"/>
      <c r="AII166" s="20"/>
      <c r="AIJ166" s="20"/>
      <c r="AIK166" s="20"/>
      <c r="AIL166" s="20"/>
      <c r="AIM166" s="20"/>
      <c r="AIN166" s="20"/>
      <c r="AIO166" s="20"/>
      <c r="AIP166" s="20"/>
      <c r="AIQ166" s="20"/>
      <c r="AIR166" s="20"/>
      <c r="AIS166" s="20"/>
      <c r="AIT166" s="20"/>
      <c r="AIU166" s="20"/>
      <c r="AIV166" s="20"/>
      <c r="AIW166" s="20"/>
      <c r="AIX166" s="20"/>
      <c r="AIY166" s="20"/>
      <c r="AIZ166" s="20"/>
      <c r="AJA166" s="20"/>
      <c r="AJB166" s="20"/>
      <c r="AJC166" s="20"/>
      <c r="AJD166" s="20"/>
      <c r="AJE166" s="20"/>
      <c r="AJF166" s="20"/>
      <c r="AJG166" s="20"/>
      <c r="AJH166" s="20"/>
      <c r="AJI166" s="20"/>
      <c r="AJJ166" s="20"/>
      <c r="AJK166" s="20"/>
      <c r="AJL166" s="20"/>
      <c r="AJM166" s="20"/>
      <c r="AJN166" s="20"/>
      <c r="AJO166" s="20"/>
      <c r="AJP166" s="20"/>
      <c r="AJQ166" s="20"/>
      <c r="AJR166" s="20"/>
      <c r="AJS166" s="20"/>
      <c r="AJT166" s="20"/>
      <c r="AJU166" s="20"/>
      <c r="AJV166" s="20"/>
      <c r="AJW166" s="20"/>
      <c r="AJX166" s="20"/>
      <c r="AJY166" s="20"/>
      <c r="AJZ166" s="20"/>
      <c r="AKA166" s="20"/>
      <c r="AKB166" s="20"/>
      <c r="AKC166" s="20"/>
      <c r="AKD166" s="20"/>
      <c r="AKE166" s="20"/>
      <c r="AKF166" s="20"/>
      <c r="AKG166" s="20"/>
      <c r="AKH166" s="20"/>
      <c r="AKI166" s="20"/>
      <c r="AKJ166" s="20"/>
      <c r="AKK166" s="20"/>
      <c r="AKL166" s="20"/>
      <c r="AKM166" s="20"/>
      <c r="AKN166" s="20"/>
      <c r="AKO166" s="20"/>
      <c r="AKP166" s="20"/>
      <c r="AKQ166" s="20"/>
      <c r="AKR166" s="20"/>
      <c r="AKS166" s="20"/>
      <c r="AKT166" s="20"/>
      <c r="AKU166" s="20"/>
      <c r="AKV166" s="20"/>
      <c r="AKW166" s="20"/>
      <c r="AKX166" s="20"/>
      <c r="AKY166" s="20"/>
      <c r="AKZ166" s="20"/>
      <c r="ALA166" s="20"/>
      <c r="ALB166" s="20"/>
      <c r="ALC166" s="20"/>
      <c r="ALD166" s="20"/>
      <c r="ALE166" s="20"/>
      <c r="ALF166" s="20"/>
      <c r="ALG166" s="20"/>
      <c r="ALH166" s="20"/>
      <c r="ALI166" s="20"/>
      <c r="ALJ166" s="20"/>
      <c r="ALK166" s="20"/>
      <c r="ALL166" s="20"/>
      <c r="ALM166" s="20"/>
      <c r="ALN166" s="20"/>
      <c r="ALO166" s="20"/>
      <c r="ALP166" s="20"/>
      <c r="ALQ166" s="20"/>
      <c r="ALR166" s="20"/>
      <c r="ALS166" s="20"/>
      <c r="ALT166" s="20"/>
      <c r="ALU166" s="20"/>
      <c r="ALV166" s="20"/>
      <c r="ALW166" s="20"/>
      <c r="ALX166" s="20"/>
      <c r="ALY166" s="20"/>
      <c r="ALZ166" s="20"/>
      <c r="AMA166" s="20"/>
      <c r="AMB166" s="20"/>
      <c r="AMC166" s="20"/>
      <c r="AMD166" s="20"/>
      <c r="AME166" s="20"/>
      <c r="AMF166" s="20"/>
      <c r="AMG166" s="20"/>
      <c r="AMH166" s="20"/>
      <c r="AMI166" s="20"/>
      <c r="AMJ166" s="20"/>
      <c r="AMK166" s="20"/>
    </row>
    <row r="167" spans="1:1025" s="21" customFormat="1" ht="15">
      <c r="A167" s="241"/>
      <c r="B167" s="242"/>
      <c r="C167" s="243"/>
      <c r="D167" s="243"/>
      <c r="E167" s="244"/>
      <c r="F167" s="245"/>
      <c r="G167" s="246"/>
      <c r="I167" s="20"/>
      <c r="J167" s="7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  <c r="IW167" s="20"/>
      <c r="IX167" s="20"/>
      <c r="IY167" s="20"/>
      <c r="IZ167" s="20"/>
      <c r="JA167" s="20"/>
      <c r="JB167" s="20"/>
      <c r="JC167" s="20"/>
      <c r="JD167" s="20"/>
      <c r="JE167" s="20"/>
      <c r="JF167" s="20"/>
      <c r="JG167" s="20"/>
      <c r="JH167" s="20"/>
      <c r="JI167" s="20"/>
      <c r="JJ167" s="20"/>
      <c r="JK167" s="20"/>
      <c r="JL167" s="20"/>
      <c r="JM167" s="20"/>
      <c r="JN167" s="20"/>
      <c r="JO167" s="20"/>
      <c r="JP167" s="20"/>
      <c r="JQ167" s="20"/>
      <c r="JR167" s="20"/>
      <c r="JS167" s="20"/>
      <c r="JT167" s="20"/>
      <c r="JU167" s="20"/>
      <c r="JV167" s="20"/>
      <c r="JW167" s="20"/>
      <c r="JX167" s="20"/>
      <c r="JY167" s="20"/>
      <c r="JZ167" s="20"/>
      <c r="KA167" s="20"/>
      <c r="KB167" s="20"/>
      <c r="KC167" s="20"/>
      <c r="KD167" s="20"/>
      <c r="KE167" s="20"/>
      <c r="KF167" s="20"/>
      <c r="KG167" s="20"/>
      <c r="KH167" s="20"/>
      <c r="KI167" s="20"/>
      <c r="KJ167" s="20"/>
      <c r="KK167" s="20"/>
      <c r="KL167" s="20"/>
      <c r="KM167" s="20"/>
      <c r="KN167" s="20"/>
      <c r="KO167" s="20"/>
      <c r="KP167" s="20"/>
      <c r="KQ167" s="20"/>
      <c r="KR167" s="20"/>
      <c r="KS167" s="20"/>
      <c r="KT167" s="20"/>
      <c r="KU167" s="20"/>
      <c r="KV167" s="20"/>
      <c r="KW167" s="20"/>
      <c r="KX167" s="20"/>
      <c r="KY167" s="20"/>
      <c r="KZ167" s="20"/>
      <c r="LA167" s="20"/>
      <c r="LB167" s="20"/>
      <c r="LC167" s="20"/>
      <c r="LD167" s="20"/>
      <c r="LE167" s="20"/>
      <c r="LF167" s="20"/>
      <c r="LG167" s="20"/>
      <c r="LH167" s="20"/>
      <c r="LI167" s="20"/>
      <c r="LJ167" s="20"/>
      <c r="LK167" s="20"/>
      <c r="LL167" s="20"/>
      <c r="LM167" s="20"/>
      <c r="LN167" s="20"/>
      <c r="LO167" s="20"/>
      <c r="LP167" s="20"/>
      <c r="LQ167" s="20"/>
      <c r="LR167" s="20"/>
      <c r="LS167" s="20"/>
      <c r="LT167" s="20"/>
      <c r="LU167" s="20"/>
      <c r="LV167" s="20"/>
      <c r="LW167" s="20"/>
      <c r="LX167" s="20"/>
      <c r="LY167" s="20"/>
      <c r="LZ167" s="20"/>
      <c r="MA167" s="20"/>
      <c r="MB167" s="20"/>
      <c r="MC167" s="20"/>
      <c r="MD167" s="20"/>
      <c r="ME167" s="20"/>
      <c r="MF167" s="20"/>
      <c r="MG167" s="20"/>
      <c r="MH167" s="20"/>
      <c r="MI167" s="20"/>
      <c r="MJ167" s="20"/>
      <c r="MK167" s="20"/>
      <c r="ML167" s="20"/>
      <c r="MM167" s="20"/>
      <c r="MN167" s="20"/>
      <c r="MO167" s="20"/>
      <c r="MP167" s="20"/>
      <c r="MQ167" s="20"/>
      <c r="MR167" s="20"/>
      <c r="MS167" s="20"/>
      <c r="MT167" s="20"/>
      <c r="MU167" s="20"/>
      <c r="MV167" s="20"/>
      <c r="MW167" s="20"/>
      <c r="MX167" s="20"/>
      <c r="MY167" s="20"/>
      <c r="MZ167" s="20"/>
      <c r="NA167" s="20"/>
      <c r="NB167" s="20"/>
      <c r="NC167" s="20"/>
      <c r="ND167" s="20"/>
      <c r="NE167" s="20"/>
      <c r="NF167" s="20"/>
      <c r="NG167" s="20"/>
      <c r="NH167" s="20"/>
      <c r="NI167" s="20"/>
      <c r="NJ167" s="20"/>
      <c r="NK167" s="20"/>
      <c r="NL167" s="20"/>
      <c r="NM167" s="20"/>
      <c r="NN167" s="20"/>
      <c r="NO167" s="20"/>
      <c r="NP167" s="20"/>
      <c r="NQ167" s="20"/>
      <c r="NR167" s="20"/>
      <c r="NS167" s="20"/>
      <c r="NT167" s="20"/>
      <c r="NU167" s="20"/>
      <c r="NV167" s="20"/>
      <c r="NW167" s="20"/>
      <c r="NX167" s="20"/>
      <c r="NY167" s="20"/>
      <c r="NZ167" s="20"/>
      <c r="OA167" s="20"/>
      <c r="OB167" s="20"/>
      <c r="OC167" s="20"/>
      <c r="OD167" s="20"/>
      <c r="OE167" s="20"/>
      <c r="OF167" s="20"/>
      <c r="OG167" s="20"/>
      <c r="OH167" s="20"/>
      <c r="OI167" s="20"/>
      <c r="OJ167" s="20"/>
      <c r="OK167" s="20"/>
      <c r="OL167" s="20"/>
      <c r="OM167" s="20"/>
      <c r="ON167" s="20"/>
      <c r="OO167" s="20"/>
      <c r="OP167" s="20"/>
      <c r="OQ167" s="20"/>
      <c r="OR167" s="20"/>
      <c r="OS167" s="20"/>
      <c r="OT167" s="20"/>
      <c r="OU167" s="20"/>
      <c r="OV167" s="20"/>
      <c r="OW167" s="20"/>
      <c r="OX167" s="20"/>
      <c r="OY167" s="20"/>
      <c r="OZ167" s="20"/>
      <c r="PA167" s="20"/>
      <c r="PB167" s="20"/>
      <c r="PC167" s="20"/>
      <c r="PD167" s="20"/>
      <c r="PE167" s="20"/>
      <c r="PF167" s="20"/>
      <c r="PG167" s="20"/>
      <c r="PH167" s="20"/>
      <c r="PI167" s="20"/>
      <c r="PJ167" s="20"/>
      <c r="PK167" s="20"/>
      <c r="PL167" s="20"/>
      <c r="PM167" s="20"/>
      <c r="PN167" s="20"/>
      <c r="PO167" s="20"/>
      <c r="PP167" s="20"/>
      <c r="PQ167" s="20"/>
      <c r="PR167" s="20"/>
      <c r="PS167" s="20"/>
      <c r="PT167" s="20"/>
      <c r="PU167" s="20"/>
      <c r="PV167" s="20"/>
      <c r="PW167" s="20"/>
      <c r="PX167" s="20"/>
      <c r="PY167" s="20"/>
      <c r="PZ167" s="20"/>
      <c r="QA167" s="20"/>
      <c r="QB167" s="20"/>
      <c r="QC167" s="20"/>
      <c r="QD167" s="20"/>
      <c r="QE167" s="20"/>
      <c r="QF167" s="20"/>
      <c r="QG167" s="20"/>
      <c r="QH167" s="20"/>
      <c r="QI167" s="20"/>
      <c r="QJ167" s="20"/>
      <c r="QK167" s="20"/>
      <c r="QL167" s="20"/>
      <c r="QM167" s="20"/>
      <c r="QN167" s="20"/>
      <c r="QO167" s="20"/>
      <c r="QP167" s="20"/>
      <c r="QQ167" s="20"/>
      <c r="QR167" s="20"/>
      <c r="QS167" s="20"/>
      <c r="QT167" s="20"/>
      <c r="QU167" s="20"/>
      <c r="QV167" s="20"/>
      <c r="QW167" s="20"/>
      <c r="QX167" s="20"/>
      <c r="QY167" s="20"/>
      <c r="QZ167" s="20"/>
      <c r="RA167" s="20"/>
      <c r="RB167" s="20"/>
      <c r="RC167" s="20"/>
      <c r="RD167" s="20"/>
      <c r="RE167" s="20"/>
      <c r="RF167" s="20"/>
      <c r="RG167" s="20"/>
      <c r="RH167" s="20"/>
      <c r="RI167" s="20"/>
      <c r="RJ167" s="20"/>
      <c r="RK167" s="20"/>
      <c r="RL167" s="20"/>
      <c r="RM167" s="20"/>
      <c r="RN167" s="20"/>
      <c r="RO167" s="20"/>
      <c r="RP167" s="20"/>
      <c r="RQ167" s="20"/>
      <c r="RR167" s="20"/>
      <c r="RS167" s="20"/>
      <c r="RT167" s="20"/>
      <c r="RU167" s="20"/>
      <c r="RV167" s="20"/>
      <c r="RW167" s="20"/>
      <c r="RX167" s="20"/>
      <c r="RY167" s="20"/>
      <c r="RZ167" s="20"/>
      <c r="SA167" s="20"/>
      <c r="SB167" s="20"/>
      <c r="SC167" s="20"/>
      <c r="SD167" s="20"/>
      <c r="SE167" s="20"/>
      <c r="SF167" s="20"/>
      <c r="SG167" s="20"/>
      <c r="SH167" s="20"/>
      <c r="SI167" s="20"/>
      <c r="SJ167" s="20"/>
      <c r="SK167" s="20"/>
      <c r="SL167" s="20"/>
      <c r="SM167" s="20"/>
      <c r="SN167" s="20"/>
      <c r="SO167" s="20"/>
      <c r="SP167" s="20"/>
      <c r="SQ167" s="20"/>
      <c r="SR167" s="20"/>
      <c r="SS167" s="20"/>
      <c r="ST167" s="20"/>
      <c r="SU167" s="20"/>
      <c r="SV167" s="20"/>
      <c r="SW167" s="20"/>
      <c r="SX167" s="20"/>
      <c r="SY167" s="20"/>
      <c r="SZ167" s="20"/>
      <c r="TA167" s="20"/>
      <c r="TB167" s="20"/>
      <c r="TC167" s="20"/>
      <c r="TD167" s="20"/>
      <c r="TE167" s="20"/>
      <c r="TF167" s="20"/>
      <c r="TG167" s="20"/>
      <c r="TH167" s="20"/>
      <c r="TI167" s="20"/>
      <c r="TJ167" s="20"/>
      <c r="TK167" s="20"/>
      <c r="TL167" s="20"/>
      <c r="TM167" s="20"/>
      <c r="TN167" s="20"/>
      <c r="TO167" s="20"/>
      <c r="TP167" s="20"/>
      <c r="TQ167" s="20"/>
      <c r="TR167" s="20"/>
      <c r="TS167" s="20"/>
      <c r="TT167" s="20"/>
      <c r="TU167" s="20"/>
      <c r="TV167" s="20"/>
      <c r="TW167" s="20"/>
      <c r="TX167" s="20"/>
      <c r="TY167" s="20"/>
      <c r="TZ167" s="20"/>
      <c r="UA167" s="20"/>
      <c r="UB167" s="20"/>
      <c r="UC167" s="20"/>
      <c r="UD167" s="20"/>
      <c r="UE167" s="20"/>
      <c r="UF167" s="20"/>
      <c r="UG167" s="20"/>
      <c r="UH167" s="20"/>
      <c r="UI167" s="20"/>
      <c r="UJ167" s="20"/>
      <c r="UK167" s="20"/>
      <c r="UL167" s="20"/>
      <c r="UM167" s="20"/>
      <c r="UN167" s="20"/>
      <c r="UO167" s="20"/>
      <c r="UP167" s="20"/>
      <c r="UQ167" s="20"/>
      <c r="UR167" s="20"/>
      <c r="US167" s="20"/>
      <c r="UT167" s="20"/>
      <c r="UU167" s="20"/>
      <c r="UV167" s="20"/>
      <c r="UW167" s="20"/>
      <c r="UX167" s="20"/>
      <c r="UY167" s="20"/>
      <c r="UZ167" s="20"/>
      <c r="VA167" s="20"/>
      <c r="VB167" s="20"/>
      <c r="VC167" s="20"/>
      <c r="VD167" s="20"/>
      <c r="VE167" s="20"/>
      <c r="VF167" s="20"/>
      <c r="VG167" s="20"/>
      <c r="VH167" s="20"/>
      <c r="VI167" s="20"/>
      <c r="VJ167" s="20"/>
      <c r="VK167" s="20"/>
      <c r="VL167" s="20"/>
      <c r="VM167" s="20"/>
      <c r="VN167" s="20"/>
      <c r="VO167" s="20"/>
      <c r="VP167" s="20"/>
      <c r="VQ167" s="20"/>
      <c r="VR167" s="20"/>
      <c r="VS167" s="20"/>
      <c r="VT167" s="20"/>
      <c r="VU167" s="20"/>
      <c r="VV167" s="20"/>
      <c r="VW167" s="20"/>
      <c r="VX167" s="20"/>
      <c r="VY167" s="20"/>
      <c r="VZ167" s="20"/>
      <c r="WA167" s="20"/>
      <c r="WB167" s="20"/>
      <c r="WC167" s="20"/>
      <c r="WD167" s="20"/>
      <c r="WE167" s="20"/>
      <c r="WF167" s="20"/>
      <c r="WG167" s="20"/>
      <c r="WH167" s="20"/>
      <c r="WI167" s="20"/>
      <c r="WJ167" s="20"/>
      <c r="WK167" s="20"/>
      <c r="WL167" s="20"/>
      <c r="WM167" s="20"/>
      <c r="WN167" s="20"/>
      <c r="WO167" s="20"/>
      <c r="WP167" s="20"/>
      <c r="WQ167" s="20"/>
      <c r="WR167" s="20"/>
      <c r="WS167" s="20"/>
      <c r="WT167" s="20"/>
      <c r="WU167" s="20"/>
      <c r="WV167" s="20"/>
      <c r="WW167" s="20"/>
      <c r="WX167" s="20"/>
      <c r="WY167" s="20"/>
      <c r="WZ167" s="20"/>
      <c r="XA167" s="20"/>
      <c r="XB167" s="20"/>
      <c r="XC167" s="20"/>
      <c r="XD167" s="20"/>
      <c r="XE167" s="20"/>
      <c r="XF167" s="20"/>
      <c r="XG167" s="20"/>
      <c r="XH167" s="20"/>
      <c r="XI167" s="20"/>
      <c r="XJ167" s="20"/>
      <c r="XK167" s="20"/>
      <c r="XL167" s="20"/>
      <c r="XM167" s="20"/>
      <c r="XN167" s="20"/>
      <c r="XO167" s="20"/>
      <c r="XP167" s="20"/>
      <c r="XQ167" s="20"/>
      <c r="XR167" s="20"/>
      <c r="XS167" s="20"/>
      <c r="XT167" s="20"/>
      <c r="XU167" s="20"/>
      <c r="XV167" s="20"/>
      <c r="XW167" s="20"/>
      <c r="XX167" s="20"/>
      <c r="XY167" s="20"/>
      <c r="XZ167" s="20"/>
      <c r="YA167" s="20"/>
      <c r="YB167" s="20"/>
      <c r="YC167" s="20"/>
      <c r="YD167" s="20"/>
      <c r="YE167" s="20"/>
      <c r="YF167" s="20"/>
      <c r="YG167" s="20"/>
      <c r="YH167" s="20"/>
      <c r="YI167" s="20"/>
      <c r="YJ167" s="20"/>
      <c r="YK167" s="20"/>
      <c r="YL167" s="20"/>
      <c r="YM167" s="20"/>
      <c r="YN167" s="20"/>
      <c r="YO167" s="20"/>
      <c r="YP167" s="20"/>
      <c r="YQ167" s="20"/>
      <c r="YR167" s="20"/>
      <c r="YS167" s="20"/>
      <c r="YT167" s="20"/>
      <c r="YU167" s="20"/>
      <c r="YV167" s="20"/>
      <c r="YW167" s="20"/>
      <c r="YX167" s="20"/>
      <c r="YY167" s="20"/>
      <c r="YZ167" s="20"/>
      <c r="ZA167" s="20"/>
      <c r="ZB167" s="20"/>
      <c r="ZC167" s="20"/>
      <c r="ZD167" s="20"/>
      <c r="ZE167" s="20"/>
      <c r="ZF167" s="20"/>
      <c r="ZG167" s="20"/>
      <c r="ZH167" s="20"/>
      <c r="ZI167" s="20"/>
      <c r="ZJ167" s="20"/>
      <c r="ZK167" s="20"/>
      <c r="ZL167" s="20"/>
      <c r="ZM167" s="20"/>
      <c r="ZN167" s="20"/>
      <c r="ZO167" s="20"/>
      <c r="ZP167" s="20"/>
      <c r="ZQ167" s="20"/>
      <c r="ZR167" s="20"/>
      <c r="ZS167" s="20"/>
      <c r="ZT167" s="20"/>
      <c r="ZU167" s="20"/>
      <c r="ZV167" s="20"/>
      <c r="ZW167" s="20"/>
      <c r="ZX167" s="20"/>
      <c r="ZY167" s="20"/>
      <c r="ZZ167" s="20"/>
      <c r="AAA167" s="20"/>
      <c r="AAB167" s="20"/>
      <c r="AAC167" s="20"/>
      <c r="AAD167" s="20"/>
      <c r="AAE167" s="20"/>
      <c r="AAF167" s="20"/>
      <c r="AAG167" s="20"/>
      <c r="AAH167" s="20"/>
      <c r="AAI167" s="20"/>
      <c r="AAJ167" s="20"/>
      <c r="AAK167" s="20"/>
      <c r="AAL167" s="20"/>
      <c r="AAM167" s="20"/>
      <c r="AAN167" s="20"/>
      <c r="AAO167" s="20"/>
      <c r="AAP167" s="20"/>
      <c r="AAQ167" s="20"/>
      <c r="AAR167" s="20"/>
      <c r="AAS167" s="20"/>
      <c r="AAT167" s="20"/>
      <c r="AAU167" s="20"/>
      <c r="AAV167" s="20"/>
      <c r="AAW167" s="20"/>
      <c r="AAX167" s="20"/>
      <c r="AAY167" s="20"/>
      <c r="AAZ167" s="20"/>
      <c r="ABA167" s="20"/>
      <c r="ABB167" s="20"/>
      <c r="ABC167" s="20"/>
      <c r="ABD167" s="20"/>
      <c r="ABE167" s="20"/>
      <c r="ABF167" s="20"/>
      <c r="ABG167" s="20"/>
      <c r="ABH167" s="20"/>
      <c r="ABI167" s="20"/>
      <c r="ABJ167" s="20"/>
      <c r="ABK167" s="20"/>
      <c r="ABL167" s="20"/>
      <c r="ABM167" s="20"/>
      <c r="ABN167" s="20"/>
      <c r="ABO167" s="20"/>
      <c r="ABP167" s="20"/>
      <c r="ABQ167" s="20"/>
      <c r="ABR167" s="20"/>
      <c r="ABS167" s="20"/>
      <c r="ABT167" s="20"/>
      <c r="ABU167" s="20"/>
      <c r="ABV167" s="20"/>
      <c r="ABW167" s="20"/>
      <c r="ABX167" s="20"/>
      <c r="ABY167" s="20"/>
      <c r="ABZ167" s="20"/>
      <c r="ACA167" s="20"/>
      <c r="ACB167" s="20"/>
      <c r="ACC167" s="20"/>
      <c r="ACD167" s="20"/>
      <c r="ACE167" s="20"/>
      <c r="ACF167" s="20"/>
      <c r="ACG167" s="20"/>
      <c r="ACH167" s="20"/>
      <c r="ACI167" s="20"/>
      <c r="ACJ167" s="20"/>
      <c r="ACK167" s="20"/>
      <c r="ACL167" s="20"/>
      <c r="ACM167" s="20"/>
      <c r="ACN167" s="20"/>
      <c r="ACO167" s="20"/>
      <c r="ACP167" s="20"/>
      <c r="ACQ167" s="20"/>
      <c r="ACR167" s="20"/>
      <c r="ACS167" s="20"/>
      <c r="ACT167" s="20"/>
      <c r="ACU167" s="20"/>
      <c r="ACV167" s="20"/>
      <c r="ACW167" s="20"/>
      <c r="ACX167" s="20"/>
      <c r="ACY167" s="20"/>
      <c r="ACZ167" s="20"/>
      <c r="ADA167" s="20"/>
      <c r="ADB167" s="20"/>
      <c r="ADC167" s="20"/>
      <c r="ADD167" s="20"/>
      <c r="ADE167" s="20"/>
      <c r="ADF167" s="20"/>
      <c r="ADG167" s="20"/>
      <c r="ADH167" s="20"/>
      <c r="ADI167" s="20"/>
      <c r="ADJ167" s="20"/>
      <c r="ADK167" s="20"/>
      <c r="ADL167" s="20"/>
      <c r="ADM167" s="20"/>
      <c r="ADN167" s="20"/>
      <c r="ADO167" s="20"/>
      <c r="ADP167" s="20"/>
      <c r="ADQ167" s="20"/>
      <c r="ADR167" s="20"/>
      <c r="ADS167" s="20"/>
      <c r="ADT167" s="20"/>
      <c r="ADU167" s="20"/>
      <c r="ADV167" s="20"/>
      <c r="ADW167" s="20"/>
      <c r="ADX167" s="20"/>
      <c r="ADY167" s="20"/>
      <c r="ADZ167" s="20"/>
      <c r="AEA167" s="20"/>
      <c r="AEB167" s="20"/>
      <c r="AEC167" s="20"/>
      <c r="AED167" s="20"/>
      <c r="AEE167" s="20"/>
      <c r="AEF167" s="20"/>
      <c r="AEG167" s="20"/>
      <c r="AEH167" s="20"/>
      <c r="AEI167" s="20"/>
      <c r="AEJ167" s="20"/>
      <c r="AEK167" s="20"/>
      <c r="AEL167" s="20"/>
      <c r="AEM167" s="20"/>
      <c r="AEN167" s="20"/>
      <c r="AEO167" s="20"/>
      <c r="AEP167" s="20"/>
      <c r="AEQ167" s="20"/>
      <c r="AER167" s="20"/>
      <c r="AES167" s="20"/>
      <c r="AET167" s="20"/>
      <c r="AEU167" s="20"/>
      <c r="AEV167" s="20"/>
      <c r="AEW167" s="20"/>
      <c r="AEX167" s="20"/>
      <c r="AEY167" s="20"/>
      <c r="AEZ167" s="20"/>
      <c r="AFA167" s="20"/>
      <c r="AFB167" s="20"/>
      <c r="AFC167" s="20"/>
      <c r="AFD167" s="20"/>
      <c r="AFE167" s="20"/>
      <c r="AFF167" s="20"/>
      <c r="AFG167" s="20"/>
      <c r="AFH167" s="20"/>
      <c r="AFI167" s="20"/>
      <c r="AFJ167" s="20"/>
      <c r="AFK167" s="20"/>
      <c r="AFL167" s="20"/>
      <c r="AFM167" s="20"/>
      <c r="AFN167" s="20"/>
      <c r="AFO167" s="20"/>
      <c r="AFP167" s="20"/>
      <c r="AFQ167" s="20"/>
      <c r="AFR167" s="20"/>
      <c r="AFS167" s="20"/>
      <c r="AFT167" s="20"/>
      <c r="AFU167" s="20"/>
      <c r="AFV167" s="20"/>
      <c r="AFW167" s="20"/>
      <c r="AFX167" s="20"/>
      <c r="AFY167" s="20"/>
      <c r="AFZ167" s="20"/>
      <c r="AGA167" s="20"/>
      <c r="AGB167" s="20"/>
      <c r="AGC167" s="20"/>
      <c r="AGD167" s="20"/>
      <c r="AGE167" s="20"/>
      <c r="AGF167" s="20"/>
      <c r="AGG167" s="20"/>
      <c r="AGH167" s="20"/>
      <c r="AGI167" s="20"/>
      <c r="AGJ167" s="20"/>
      <c r="AGK167" s="20"/>
      <c r="AGL167" s="20"/>
      <c r="AGM167" s="20"/>
      <c r="AGN167" s="20"/>
      <c r="AGO167" s="20"/>
      <c r="AGP167" s="20"/>
      <c r="AGQ167" s="20"/>
      <c r="AGR167" s="20"/>
      <c r="AGS167" s="20"/>
      <c r="AGT167" s="20"/>
      <c r="AGU167" s="20"/>
      <c r="AGV167" s="20"/>
      <c r="AGW167" s="20"/>
      <c r="AGX167" s="20"/>
      <c r="AGY167" s="20"/>
      <c r="AGZ167" s="20"/>
      <c r="AHA167" s="20"/>
      <c r="AHB167" s="20"/>
      <c r="AHC167" s="20"/>
      <c r="AHD167" s="20"/>
      <c r="AHE167" s="20"/>
      <c r="AHF167" s="20"/>
      <c r="AHG167" s="20"/>
      <c r="AHH167" s="20"/>
      <c r="AHI167" s="20"/>
      <c r="AHJ167" s="20"/>
      <c r="AHK167" s="20"/>
      <c r="AHL167" s="20"/>
      <c r="AHM167" s="20"/>
      <c r="AHN167" s="20"/>
      <c r="AHO167" s="20"/>
      <c r="AHP167" s="20"/>
      <c r="AHQ167" s="20"/>
      <c r="AHR167" s="20"/>
      <c r="AHS167" s="20"/>
      <c r="AHT167" s="20"/>
      <c r="AHU167" s="20"/>
      <c r="AHV167" s="20"/>
      <c r="AHW167" s="20"/>
      <c r="AHX167" s="20"/>
      <c r="AHY167" s="20"/>
      <c r="AHZ167" s="20"/>
      <c r="AIA167" s="20"/>
      <c r="AIB167" s="20"/>
      <c r="AIC167" s="20"/>
      <c r="AID167" s="20"/>
      <c r="AIE167" s="20"/>
      <c r="AIF167" s="20"/>
      <c r="AIG167" s="20"/>
      <c r="AIH167" s="20"/>
      <c r="AII167" s="20"/>
      <c r="AIJ167" s="20"/>
      <c r="AIK167" s="20"/>
      <c r="AIL167" s="20"/>
      <c r="AIM167" s="20"/>
      <c r="AIN167" s="20"/>
      <c r="AIO167" s="20"/>
      <c r="AIP167" s="20"/>
      <c r="AIQ167" s="20"/>
      <c r="AIR167" s="20"/>
      <c r="AIS167" s="20"/>
      <c r="AIT167" s="20"/>
      <c r="AIU167" s="20"/>
      <c r="AIV167" s="20"/>
      <c r="AIW167" s="20"/>
      <c r="AIX167" s="20"/>
      <c r="AIY167" s="20"/>
      <c r="AIZ167" s="20"/>
      <c r="AJA167" s="20"/>
      <c r="AJB167" s="20"/>
      <c r="AJC167" s="20"/>
      <c r="AJD167" s="20"/>
      <c r="AJE167" s="20"/>
      <c r="AJF167" s="20"/>
      <c r="AJG167" s="20"/>
      <c r="AJH167" s="20"/>
      <c r="AJI167" s="20"/>
      <c r="AJJ167" s="20"/>
      <c r="AJK167" s="20"/>
      <c r="AJL167" s="20"/>
      <c r="AJM167" s="20"/>
      <c r="AJN167" s="20"/>
      <c r="AJO167" s="20"/>
      <c r="AJP167" s="20"/>
      <c r="AJQ167" s="20"/>
      <c r="AJR167" s="20"/>
      <c r="AJS167" s="20"/>
      <c r="AJT167" s="20"/>
      <c r="AJU167" s="20"/>
      <c r="AJV167" s="20"/>
      <c r="AJW167" s="20"/>
      <c r="AJX167" s="20"/>
      <c r="AJY167" s="20"/>
      <c r="AJZ167" s="20"/>
      <c r="AKA167" s="20"/>
      <c r="AKB167" s="20"/>
      <c r="AKC167" s="20"/>
      <c r="AKD167" s="20"/>
      <c r="AKE167" s="20"/>
      <c r="AKF167" s="20"/>
      <c r="AKG167" s="20"/>
      <c r="AKH167" s="20"/>
      <c r="AKI167" s="20"/>
      <c r="AKJ167" s="20"/>
      <c r="AKK167" s="20"/>
      <c r="AKL167" s="20"/>
      <c r="AKM167" s="20"/>
      <c r="AKN167" s="20"/>
      <c r="AKO167" s="20"/>
      <c r="AKP167" s="20"/>
      <c r="AKQ167" s="20"/>
      <c r="AKR167" s="20"/>
      <c r="AKS167" s="20"/>
      <c r="AKT167" s="20"/>
      <c r="AKU167" s="20"/>
      <c r="AKV167" s="20"/>
      <c r="AKW167" s="20"/>
      <c r="AKX167" s="20"/>
      <c r="AKY167" s="20"/>
      <c r="AKZ167" s="20"/>
      <c r="ALA167" s="20"/>
      <c r="ALB167" s="20"/>
      <c r="ALC167" s="20"/>
      <c r="ALD167" s="20"/>
      <c r="ALE167" s="20"/>
      <c r="ALF167" s="20"/>
      <c r="ALG167" s="20"/>
      <c r="ALH167" s="20"/>
      <c r="ALI167" s="20"/>
      <c r="ALJ167" s="20"/>
      <c r="ALK167" s="20"/>
      <c r="ALL167" s="20"/>
      <c r="ALM167" s="20"/>
      <c r="ALN167" s="20"/>
      <c r="ALO167" s="20"/>
      <c r="ALP167" s="20"/>
      <c r="ALQ167" s="20"/>
      <c r="ALR167" s="20"/>
      <c r="ALS167" s="20"/>
      <c r="ALT167" s="20"/>
      <c r="ALU167" s="20"/>
      <c r="ALV167" s="20"/>
      <c r="ALW167" s="20"/>
      <c r="ALX167" s="20"/>
      <c r="ALY167" s="20"/>
      <c r="ALZ167" s="20"/>
      <c r="AMA167" s="20"/>
      <c r="AMB167" s="20"/>
      <c r="AMC167" s="20"/>
      <c r="AMD167" s="20"/>
      <c r="AME167" s="20"/>
      <c r="AMF167" s="20"/>
      <c r="AMG167" s="20"/>
      <c r="AMH167" s="20"/>
      <c r="AMI167" s="20"/>
      <c r="AMJ167" s="20"/>
      <c r="AMK167" s="20"/>
    </row>
    <row r="168" spans="1:1025" ht="24" customHeight="1">
      <c r="A168" s="221"/>
      <c r="B168" s="247"/>
      <c r="C168" s="247"/>
      <c r="D168" s="248"/>
      <c r="E168" s="248"/>
      <c r="F168" s="248"/>
      <c r="G168" s="248"/>
      <c r="H168" s="3"/>
    </row>
    <row r="169" spans="1:1025" ht="15.75" customHeight="1">
      <c r="A169" s="279" t="s">
        <v>206</v>
      </c>
      <c r="B169" s="279"/>
      <c r="C169" s="279"/>
      <c r="D169" s="279"/>
      <c r="E169" s="279"/>
      <c r="F169" s="279"/>
      <c r="G169" s="279"/>
      <c r="H169" s="3"/>
    </row>
    <row r="170" spans="1:1025" ht="15.75" customHeight="1">
      <c r="A170" s="298" t="s">
        <v>207</v>
      </c>
      <c r="B170" s="298"/>
      <c r="C170" s="298"/>
      <c r="D170" s="298"/>
      <c r="E170" s="298"/>
      <c r="F170" s="298"/>
      <c r="G170" s="102" t="s">
        <v>18</v>
      </c>
      <c r="H170" s="3"/>
    </row>
    <row r="171" spans="1:1025" ht="15.75" customHeight="1">
      <c r="A171" s="87" t="s">
        <v>8</v>
      </c>
      <c r="B171" s="280" t="s">
        <v>56</v>
      </c>
      <c r="C171" s="280"/>
      <c r="D171" s="280"/>
      <c r="E171" s="280"/>
      <c r="F171" s="280"/>
      <c r="G171" s="108">
        <f>G48</f>
        <v>3245.1099999999997</v>
      </c>
      <c r="H171" s="3"/>
    </row>
    <row r="172" spans="1:1025" ht="15.75" customHeight="1">
      <c r="A172" s="87" t="s">
        <v>10</v>
      </c>
      <c r="B172" s="280" t="s">
        <v>208</v>
      </c>
      <c r="C172" s="280"/>
      <c r="D172" s="280"/>
      <c r="E172" s="280"/>
      <c r="F172" s="280"/>
      <c r="G172" s="108">
        <f>G104</f>
        <v>2836.5699999999997</v>
      </c>
      <c r="H172" s="3"/>
    </row>
    <row r="173" spans="1:1025" ht="15.75" customHeight="1">
      <c r="A173" s="87" t="s">
        <v>12</v>
      </c>
      <c r="B173" s="280" t="s">
        <v>50</v>
      </c>
      <c r="C173" s="280"/>
      <c r="D173" s="280"/>
      <c r="E173" s="280"/>
      <c r="F173" s="280"/>
      <c r="G173" s="108">
        <f>G115</f>
        <v>180.82999999999998</v>
      </c>
      <c r="H173" s="3"/>
    </row>
    <row r="174" spans="1:1025" s="21" customFormat="1" ht="15.75" customHeight="1">
      <c r="A174" s="87" t="s">
        <v>13</v>
      </c>
      <c r="B174" s="280" t="s">
        <v>51</v>
      </c>
      <c r="C174" s="280"/>
      <c r="D174" s="280"/>
      <c r="E174" s="280"/>
      <c r="F174" s="280"/>
      <c r="G174" s="108">
        <f>G140</f>
        <v>565.37</v>
      </c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20"/>
      <c r="JL174" s="20"/>
      <c r="JM174" s="20"/>
      <c r="JN174" s="20"/>
      <c r="JO174" s="20"/>
      <c r="JP174" s="20"/>
      <c r="JQ174" s="20"/>
      <c r="JR174" s="20"/>
      <c r="JS174" s="20"/>
      <c r="JT174" s="20"/>
      <c r="JU174" s="20"/>
      <c r="JV174" s="20"/>
      <c r="JW174" s="20"/>
      <c r="JX174" s="20"/>
      <c r="JY174" s="20"/>
      <c r="JZ174" s="20"/>
      <c r="KA174" s="20"/>
      <c r="KB174" s="20"/>
      <c r="KC174" s="20"/>
      <c r="KD174" s="20"/>
      <c r="KE174" s="20"/>
      <c r="KF174" s="20"/>
      <c r="KG174" s="20"/>
      <c r="KH174" s="20"/>
      <c r="KI174" s="20"/>
      <c r="KJ174" s="20"/>
      <c r="KK174" s="20"/>
      <c r="KL174" s="20"/>
      <c r="KM174" s="20"/>
      <c r="KN174" s="20"/>
      <c r="KO174" s="20"/>
      <c r="KP174" s="20"/>
      <c r="KQ174" s="20"/>
      <c r="KR174" s="20"/>
      <c r="KS174" s="20"/>
      <c r="KT174" s="20"/>
      <c r="KU174" s="20"/>
      <c r="KV174" s="20"/>
      <c r="KW174" s="20"/>
      <c r="KX174" s="20"/>
      <c r="KY174" s="20"/>
      <c r="KZ174" s="20"/>
      <c r="LA174" s="20"/>
      <c r="LB174" s="20"/>
      <c r="LC174" s="20"/>
      <c r="LD174" s="20"/>
      <c r="LE174" s="20"/>
      <c r="LF174" s="20"/>
      <c r="LG174" s="20"/>
      <c r="LH174" s="20"/>
      <c r="LI174" s="20"/>
      <c r="LJ174" s="20"/>
      <c r="LK174" s="20"/>
      <c r="LL174" s="20"/>
      <c r="LM174" s="20"/>
      <c r="LN174" s="20"/>
      <c r="LO174" s="20"/>
      <c r="LP174" s="20"/>
      <c r="LQ174" s="20"/>
      <c r="LR174" s="20"/>
      <c r="LS174" s="20"/>
      <c r="LT174" s="20"/>
      <c r="LU174" s="20"/>
      <c r="LV174" s="20"/>
      <c r="LW174" s="20"/>
      <c r="LX174" s="20"/>
      <c r="LY174" s="20"/>
      <c r="LZ174" s="20"/>
      <c r="MA174" s="20"/>
      <c r="MB174" s="20"/>
      <c r="MC174" s="20"/>
      <c r="MD174" s="20"/>
      <c r="ME174" s="20"/>
      <c r="MF174" s="20"/>
      <c r="MG174" s="20"/>
      <c r="MH174" s="20"/>
      <c r="MI174" s="20"/>
      <c r="MJ174" s="20"/>
      <c r="MK174" s="20"/>
      <c r="ML174" s="20"/>
      <c r="MM174" s="20"/>
      <c r="MN174" s="20"/>
      <c r="MO174" s="20"/>
      <c r="MP174" s="20"/>
      <c r="MQ174" s="20"/>
      <c r="MR174" s="20"/>
      <c r="MS174" s="20"/>
      <c r="MT174" s="20"/>
      <c r="MU174" s="20"/>
      <c r="MV174" s="20"/>
      <c r="MW174" s="20"/>
      <c r="MX174" s="20"/>
      <c r="MY174" s="20"/>
      <c r="MZ174" s="20"/>
      <c r="NA174" s="20"/>
      <c r="NB174" s="20"/>
      <c r="NC174" s="20"/>
      <c r="ND174" s="20"/>
      <c r="NE174" s="20"/>
      <c r="NF174" s="20"/>
      <c r="NG174" s="20"/>
      <c r="NH174" s="20"/>
      <c r="NI174" s="20"/>
      <c r="NJ174" s="20"/>
      <c r="NK174" s="20"/>
      <c r="NL174" s="20"/>
      <c r="NM174" s="20"/>
      <c r="NN174" s="20"/>
      <c r="NO174" s="20"/>
      <c r="NP174" s="20"/>
      <c r="NQ174" s="20"/>
      <c r="NR174" s="20"/>
      <c r="NS174" s="20"/>
      <c r="NT174" s="20"/>
      <c r="NU174" s="20"/>
      <c r="NV174" s="20"/>
      <c r="NW174" s="20"/>
      <c r="NX174" s="20"/>
      <c r="NY174" s="20"/>
      <c r="NZ174" s="20"/>
      <c r="OA174" s="20"/>
      <c r="OB174" s="20"/>
      <c r="OC174" s="20"/>
      <c r="OD174" s="20"/>
      <c r="OE174" s="20"/>
      <c r="OF174" s="20"/>
      <c r="OG174" s="20"/>
      <c r="OH174" s="20"/>
      <c r="OI174" s="20"/>
      <c r="OJ174" s="20"/>
      <c r="OK174" s="20"/>
      <c r="OL174" s="20"/>
      <c r="OM174" s="20"/>
      <c r="ON174" s="20"/>
      <c r="OO174" s="20"/>
      <c r="OP174" s="20"/>
      <c r="OQ174" s="20"/>
      <c r="OR174" s="20"/>
      <c r="OS174" s="20"/>
      <c r="OT174" s="20"/>
      <c r="OU174" s="20"/>
      <c r="OV174" s="20"/>
      <c r="OW174" s="20"/>
      <c r="OX174" s="20"/>
      <c r="OY174" s="20"/>
      <c r="OZ174" s="20"/>
      <c r="PA174" s="20"/>
      <c r="PB174" s="20"/>
      <c r="PC174" s="20"/>
      <c r="PD174" s="20"/>
      <c r="PE174" s="20"/>
      <c r="PF174" s="20"/>
      <c r="PG174" s="20"/>
      <c r="PH174" s="20"/>
      <c r="PI174" s="20"/>
      <c r="PJ174" s="20"/>
      <c r="PK174" s="20"/>
      <c r="PL174" s="20"/>
      <c r="PM174" s="20"/>
      <c r="PN174" s="20"/>
      <c r="PO174" s="20"/>
      <c r="PP174" s="20"/>
      <c r="PQ174" s="20"/>
      <c r="PR174" s="20"/>
      <c r="PS174" s="20"/>
      <c r="PT174" s="20"/>
      <c r="PU174" s="20"/>
      <c r="PV174" s="20"/>
      <c r="PW174" s="20"/>
      <c r="PX174" s="20"/>
      <c r="PY174" s="20"/>
      <c r="PZ174" s="20"/>
      <c r="QA174" s="20"/>
      <c r="QB174" s="20"/>
      <c r="QC174" s="20"/>
      <c r="QD174" s="20"/>
      <c r="QE174" s="20"/>
      <c r="QF174" s="20"/>
      <c r="QG174" s="20"/>
      <c r="QH174" s="20"/>
      <c r="QI174" s="20"/>
      <c r="QJ174" s="20"/>
      <c r="QK174" s="20"/>
      <c r="QL174" s="20"/>
      <c r="QM174" s="20"/>
      <c r="QN174" s="20"/>
      <c r="QO174" s="20"/>
      <c r="QP174" s="20"/>
      <c r="QQ174" s="20"/>
      <c r="QR174" s="20"/>
      <c r="QS174" s="20"/>
      <c r="QT174" s="20"/>
      <c r="QU174" s="20"/>
      <c r="QV174" s="20"/>
      <c r="QW174" s="20"/>
      <c r="QX174" s="20"/>
      <c r="QY174" s="20"/>
      <c r="QZ174" s="20"/>
      <c r="RA174" s="20"/>
      <c r="RB174" s="20"/>
      <c r="RC174" s="20"/>
      <c r="RD174" s="20"/>
      <c r="RE174" s="20"/>
      <c r="RF174" s="20"/>
      <c r="RG174" s="20"/>
      <c r="RH174" s="20"/>
      <c r="RI174" s="20"/>
      <c r="RJ174" s="20"/>
      <c r="RK174" s="20"/>
      <c r="RL174" s="20"/>
      <c r="RM174" s="20"/>
      <c r="RN174" s="20"/>
      <c r="RO174" s="20"/>
      <c r="RP174" s="20"/>
      <c r="RQ174" s="20"/>
      <c r="RR174" s="20"/>
      <c r="RS174" s="20"/>
      <c r="RT174" s="20"/>
      <c r="RU174" s="20"/>
      <c r="RV174" s="20"/>
      <c r="RW174" s="20"/>
      <c r="RX174" s="20"/>
      <c r="RY174" s="20"/>
      <c r="RZ174" s="20"/>
      <c r="SA174" s="20"/>
      <c r="SB174" s="20"/>
      <c r="SC174" s="20"/>
      <c r="SD174" s="20"/>
      <c r="SE174" s="20"/>
      <c r="SF174" s="20"/>
      <c r="SG174" s="20"/>
      <c r="SH174" s="20"/>
      <c r="SI174" s="20"/>
      <c r="SJ174" s="20"/>
      <c r="SK174" s="20"/>
      <c r="SL174" s="20"/>
      <c r="SM174" s="20"/>
      <c r="SN174" s="20"/>
      <c r="SO174" s="20"/>
      <c r="SP174" s="20"/>
      <c r="SQ174" s="20"/>
      <c r="SR174" s="20"/>
      <c r="SS174" s="20"/>
      <c r="ST174" s="20"/>
      <c r="SU174" s="20"/>
      <c r="SV174" s="20"/>
      <c r="SW174" s="20"/>
      <c r="SX174" s="20"/>
      <c r="SY174" s="20"/>
      <c r="SZ174" s="20"/>
      <c r="TA174" s="20"/>
      <c r="TB174" s="20"/>
      <c r="TC174" s="20"/>
      <c r="TD174" s="20"/>
      <c r="TE174" s="20"/>
      <c r="TF174" s="20"/>
      <c r="TG174" s="20"/>
      <c r="TH174" s="20"/>
      <c r="TI174" s="20"/>
      <c r="TJ174" s="20"/>
      <c r="TK174" s="20"/>
      <c r="TL174" s="20"/>
      <c r="TM174" s="20"/>
      <c r="TN174" s="20"/>
      <c r="TO174" s="20"/>
      <c r="TP174" s="20"/>
      <c r="TQ174" s="20"/>
      <c r="TR174" s="20"/>
      <c r="TS174" s="20"/>
      <c r="TT174" s="20"/>
      <c r="TU174" s="20"/>
      <c r="TV174" s="20"/>
      <c r="TW174" s="20"/>
      <c r="TX174" s="20"/>
      <c r="TY174" s="20"/>
      <c r="TZ174" s="20"/>
      <c r="UA174" s="20"/>
      <c r="UB174" s="20"/>
      <c r="UC174" s="20"/>
      <c r="UD174" s="20"/>
      <c r="UE174" s="20"/>
      <c r="UF174" s="20"/>
      <c r="UG174" s="20"/>
      <c r="UH174" s="20"/>
      <c r="UI174" s="20"/>
      <c r="UJ174" s="20"/>
      <c r="UK174" s="20"/>
      <c r="UL174" s="20"/>
      <c r="UM174" s="20"/>
      <c r="UN174" s="20"/>
      <c r="UO174" s="20"/>
      <c r="UP174" s="20"/>
      <c r="UQ174" s="20"/>
      <c r="UR174" s="20"/>
      <c r="US174" s="20"/>
      <c r="UT174" s="20"/>
      <c r="UU174" s="20"/>
      <c r="UV174" s="20"/>
      <c r="UW174" s="20"/>
      <c r="UX174" s="20"/>
      <c r="UY174" s="20"/>
      <c r="UZ174" s="20"/>
      <c r="VA174" s="20"/>
      <c r="VB174" s="20"/>
      <c r="VC174" s="20"/>
      <c r="VD174" s="20"/>
      <c r="VE174" s="20"/>
      <c r="VF174" s="20"/>
      <c r="VG174" s="20"/>
      <c r="VH174" s="20"/>
      <c r="VI174" s="20"/>
      <c r="VJ174" s="20"/>
      <c r="VK174" s="20"/>
      <c r="VL174" s="20"/>
      <c r="VM174" s="20"/>
      <c r="VN174" s="20"/>
      <c r="VO174" s="20"/>
      <c r="VP174" s="20"/>
      <c r="VQ174" s="20"/>
      <c r="VR174" s="20"/>
      <c r="VS174" s="20"/>
      <c r="VT174" s="20"/>
      <c r="VU174" s="20"/>
      <c r="VV174" s="20"/>
      <c r="VW174" s="20"/>
      <c r="VX174" s="20"/>
      <c r="VY174" s="20"/>
      <c r="VZ174" s="20"/>
      <c r="WA174" s="20"/>
      <c r="WB174" s="20"/>
      <c r="WC174" s="20"/>
      <c r="WD174" s="20"/>
      <c r="WE174" s="20"/>
      <c r="WF174" s="20"/>
      <c r="WG174" s="20"/>
      <c r="WH174" s="20"/>
      <c r="WI174" s="20"/>
      <c r="WJ174" s="20"/>
      <c r="WK174" s="20"/>
      <c r="WL174" s="20"/>
      <c r="WM174" s="20"/>
      <c r="WN174" s="20"/>
      <c r="WO174" s="20"/>
      <c r="WP174" s="20"/>
      <c r="WQ174" s="20"/>
      <c r="WR174" s="20"/>
      <c r="WS174" s="20"/>
      <c r="WT174" s="20"/>
      <c r="WU174" s="20"/>
      <c r="WV174" s="20"/>
      <c r="WW174" s="20"/>
      <c r="WX174" s="20"/>
      <c r="WY174" s="20"/>
      <c r="WZ174" s="20"/>
      <c r="XA174" s="20"/>
      <c r="XB174" s="20"/>
      <c r="XC174" s="20"/>
      <c r="XD174" s="20"/>
      <c r="XE174" s="20"/>
      <c r="XF174" s="20"/>
      <c r="XG174" s="20"/>
      <c r="XH174" s="20"/>
      <c r="XI174" s="20"/>
      <c r="XJ174" s="20"/>
      <c r="XK174" s="20"/>
      <c r="XL174" s="20"/>
      <c r="XM174" s="20"/>
      <c r="XN174" s="20"/>
      <c r="XO174" s="20"/>
      <c r="XP174" s="20"/>
      <c r="XQ174" s="20"/>
      <c r="XR174" s="20"/>
      <c r="XS174" s="20"/>
      <c r="XT174" s="20"/>
      <c r="XU174" s="20"/>
      <c r="XV174" s="20"/>
      <c r="XW174" s="20"/>
      <c r="XX174" s="20"/>
      <c r="XY174" s="20"/>
      <c r="XZ174" s="20"/>
      <c r="YA174" s="20"/>
      <c r="YB174" s="20"/>
      <c r="YC174" s="20"/>
      <c r="YD174" s="20"/>
      <c r="YE174" s="20"/>
      <c r="YF174" s="20"/>
      <c r="YG174" s="20"/>
      <c r="YH174" s="20"/>
      <c r="YI174" s="20"/>
      <c r="YJ174" s="20"/>
      <c r="YK174" s="20"/>
      <c r="YL174" s="20"/>
      <c r="YM174" s="20"/>
      <c r="YN174" s="20"/>
      <c r="YO174" s="20"/>
      <c r="YP174" s="20"/>
      <c r="YQ174" s="20"/>
      <c r="YR174" s="20"/>
      <c r="YS174" s="20"/>
      <c r="YT174" s="20"/>
      <c r="YU174" s="20"/>
      <c r="YV174" s="20"/>
      <c r="YW174" s="20"/>
      <c r="YX174" s="20"/>
      <c r="YY174" s="20"/>
      <c r="YZ174" s="20"/>
      <c r="ZA174" s="20"/>
      <c r="ZB174" s="20"/>
      <c r="ZC174" s="20"/>
      <c r="ZD174" s="20"/>
      <c r="ZE174" s="20"/>
      <c r="ZF174" s="20"/>
      <c r="ZG174" s="20"/>
      <c r="ZH174" s="20"/>
      <c r="ZI174" s="20"/>
      <c r="ZJ174" s="20"/>
      <c r="ZK174" s="20"/>
      <c r="ZL174" s="20"/>
      <c r="ZM174" s="20"/>
      <c r="ZN174" s="20"/>
      <c r="ZO174" s="20"/>
      <c r="ZP174" s="20"/>
      <c r="ZQ174" s="20"/>
      <c r="ZR174" s="20"/>
      <c r="ZS174" s="20"/>
      <c r="ZT174" s="20"/>
      <c r="ZU174" s="20"/>
      <c r="ZV174" s="20"/>
      <c r="ZW174" s="20"/>
      <c r="ZX174" s="20"/>
      <c r="ZY174" s="20"/>
      <c r="ZZ174" s="20"/>
      <c r="AAA174" s="20"/>
      <c r="AAB174" s="20"/>
      <c r="AAC174" s="20"/>
      <c r="AAD174" s="20"/>
      <c r="AAE174" s="20"/>
      <c r="AAF174" s="20"/>
      <c r="AAG174" s="20"/>
      <c r="AAH174" s="20"/>
      <c r="AAI174" s="20"/>
      <c r="AAJ174" s="20"/>
      <c r="AAK174" s="20"/>
      <c r="AAL174" s="20"/>
      <c r="AAM174" s="20"/>
      <c r="AAN174" s="20"/>
      <c r="AAO174" s="20"/>
      <c r="AAP174" s="20"/>
      <c r="AAQ174" s="20"/>
      <c r="AAR174" s="20"/>
      <c r="AAS174" s="20"/>
      <c r="AAT174" s="20"/>
      <c r="AAU174" s="20"/>
      <c r="AAV174" s="20"/>
      <c r="AAW174" s="20"/>
      <c r="AAX174" s="20"/>
      <c r="AAY174" s="20"/>
      <c r="AAZ174" s="20"/>
      <c r="ABA174" s="20"/>
      <c r="ABB174" s="20"/>
      <c r="ABC174" s="20"/>
      <c r="ABD174" s="20"/>
      <c r="ABE174" s="20"/>
      <c r="ABF174" s="20"/>
      <c r="ABG174" s="20"/>
      <c r="ABH174" s="20"/>
      <c r="ABI174" s="20"/>
      <c r="ABJ174" s="20"/>
      <c r="ABK174" s="20"/>
      <c r="ABL174" s="20"/>
      <c r="ABM174" s="20"/>
      <c r="ABN174" s="20"/>
      <c r="ABO174" s="20"/>
      <c r="ABP174" s="20"/>
      <c r="ABQ174" s="20"/>
      <c r="ABR174" s="20"/>
      <c r="ABS174" s="20"/>
      <c r="ABT174" s="20"/>
      <c r="ABU174" s="20"/>
      <c r="ABV174" s="20"/>
      <c r="ABW174" s="20"/>
      <c r="ABX174" s="20"/>
      <c r="ABY174" s="20"/>
      <c r="ABZ174" s="20"/>
      <c r="ACA174" s="20"/>
      <c r="ACB174" s="20"/>
      <c r="ACC174" s="20"/>
      <c r="ACD174" s="20"/>
      <c r="ACE174" s="20"/>
      <c r="ACF174" s="20"/>
      <c r="ACG174" s="20"/>
      <c r="ACH174" s="20"/>
      <c r="ACI174" s="20"/>
      <c r="ACJ174" s="20"/>
      <c r="ACK174" s="20"/>
      <c r="ACL174" s="20"/>
      <c r="ACM174" s="20"/>
      <c r="ACN174" s="20"/>
      <c r="ACO174" s="20"/>
      <c r="ACP174" s="20"/>
      <c r="ACQ174" s="20"/>
      <c r="ACR174" s="20"/>
      <c r="ACS174" s="20"/>
      <c r="ACT174" s="20"/>
      <c r="ACU174" s="20"/>
      <c r="ACV174" s="20"/>
      <c r="ACW174" s="20"/>
      <c r="ACX174" s="20"/>
      <c r="ACY174" s="20"/>
      <c r="ACZ174" s="20"/>
      <c r="ADA174" s="20"/>
      <c r="ADB174" s="20"/>
      <c r="ADC174" s="20"/>
      <c r="ADD174" s="20"/>
      <c r="ADE174" s="20"/>
      <c r="ADF174" s="20"/>
      <c r="ADG174" s="20"/>
      <c r="ADH174" s="20"/>
      <c r="ADI174" s="20"/>
      <c r="ADJ174" s="20"/>
      <c r="ADK174" s="20"/>
      <c r="ADL174" s="20"/>
      <c r="ADM174" s="20"/>
      <c r="ADN174" s="20"/>
      <c r="ADO174" s="20"/>
      <c r="ADP174" s="20"/>
      <c r="ADQ174" s="20"/>
      <c r="ADR174" s="20"/>
      <c r="ADS174" s="20"/>
      <c r="ADT174" s="20"/>
      <c r="ADU174" s="20"/>
      <c r="ADV174" s="20"/>
      <c r="ADW174" s="20"/>
      <c r="ADX174" s="20"/>
      <c r="ADY174" s="20"/>
      <c r="ADZ174" s="20"/>
      <c r="AEA174" s="20"/>
      <c r="AEB174" s="20"/>
      <c r="AEC174" s="20"/>
      <c r="AED174" s="20"/>
      <c r="AEE174" s="20"/>
      <c r="AEF174" s="20"/>
      <c r="AEG174" s="20"/>
      <c r="AEH174" s="20"/>
      <c r="AEI174" s="20"/>
      <c r="AEJ174" s="20"/>
      <c r="AEK174" s="20"/>
      <c r="AEL174" s="20"/>
      <c r="AEM174" s="20"/>
      <c r="AEN174" s="20"/>
      <c r="AEO174" s="20"/>
      <c r="AEP174" s="20"/>
      <c r="AEQ174" s="20"/>
      <c r="AER174" s="20"/>
      <c r="AES174" s="20"/>
      <c r="AET174" s="20"/>
      <c r="AEU174" s="20"/>
      <c r="AEV174" s="20"/>
      <c r="AEW174" s="20"/>
      <c r="AEX174" s="20"/>
      <c r="AEY174" s="20"/>
      <c r="AEZ174" s="20"/>
      <c r="AFA174" s="20"/>
      <c r="AFB174" s="20"/>
      <c r="AFC174" s="20"/>
      <c r="AFD174" s="20"/>
      <c r="AFE174" s="20"/>
      <c r="AFF174" s="20"/>
      <c r="AFG174" s="20"/>
      <c r="AFH174" s="20"/>
      <c r="AFI174" s="20"/>
      <c r="AFJ174" s="20"/>
      <c r="AFK174" s="20"/>
      <c r="AFL174" s="20"/>
      <c r="AFM174" s="20"/>
      <c r="AFN174" s="20"/>
      <c r="AFO174" s="20"/>
      <c r="AFP174" s="20"/>
      <c r="AFQ174" s="20"/>
      <c r="AFR174" s="20"/>
      <c r="AFS174" s="20"/>
      <c r="AFT174" s="20"/>
      <c r="AFU174" s="20"/>
      <c r="AFV174" s="20"/>
      <c r="AFW174" s="20"/>
      <c r="AFX174" s="20"/>
      <c r="AFY174" s="20"/>
      <c r="AFZ174" s="20"/>
      <c r="AGA174" s="20"/>
      <c r="AGB174" s="20"/>
      <c r="AGC174" s="20"/>
      <c r="AGD174" s="20"/>
      <c r="AGE174" s="20"/>
      <c r="AGF174" s="20"/>
      <c r="AGG174" s="20"/>
      <c r="AGH174" s="20"/>
      <c r="AGI174" s="20"/>
      <c r="AGJ174" s="20"/>
      <c r="AGK174" s="20"/>
      <c r="AGL174" s="20"/>
      <c r="AGM174" s="20"/>
      <c r="AGN174" s="20"/>
      <c r="AGO174" s="20"/>
      <c r="AGP174" s="20"/>
      <c r="AGQ174" s="20"/>
      <c r="AGR174" s="20"/>
      <c r="AGS174" s="20"/>
      <c r="AGT174" s="20"/>
      <c r="AGU174" s="20"/>
      <c r="AGV174" s="20"/>
      <c r="AGW174" s="20"/>
      <c r="AGX174" s="20"/>
      <c r="AGY174" s="20"/>
      <c r="AGZ174" s="20"/>
      <c r="AHA174" s="20"/>
      <c r="AHB174" s="20"/>
      <c r="AHC174" s="20"/>
      <c r="AHD174" s="20"/>
      <c r="AHE174" s="20"/>
      <c r="AHF174" s="20"/>
      <c r="AHG174" s="20"/>
      <c r="AHH174" s="20"/>
      <c r="AHI174" s="20"/>
      <c r="AHJ174" s="20"/>
      <c r="AHK174" s="20"/>
      <c r="AHL174" s="20"/>
      <c r="AHM174" s="20"/>
      <c r="AHN174" s="20"/>
      <c r="AHO174" s="20"/>
      <c r="AHP174" s="20"/>
      <c r="AHQ174" s="20"/>
      <c r="AHR174" s="20"/>
      <c r="AHS174" s="20"/>
      <c r="AHT174" s="20"/>
      <c r="AHU174" s="20"/>
      <c r="AHV174" s="20"/>
      <c r="AHW174" s="20"/>
      <c r="AHX174" s="20"/>
      <c r="AHY174" s="20"/>
      <c r="AHZ174" s="20"/>
      <c r="AIA174" s="20"/>
      <c r="AIB174" s="20"/>
      <c r="AIC174" s="20"/>
      <c r="AID174" s="20"/>
      <c r="AIE174" s="20"/>
      <c r="AIF174" s="20"/>
      <c r="AIG174" s="20"/>
      <c r="AIH174" s="20"/>
      <c r="AII174" s="20"/>
      <c r="AIJ174" s="20"/>
      <c r="AIK174" s="20"/>
      <c r="AIL174" s="20"/>
      <c r="AIM174" s="20"/>
      <c r="AIN174" s="20"/>
      <c r="AIO174" s="20"/>
      <c r="AIP174" s="20"/>
      <c r="AIQ174" s="20"/>
      <c r="AIR174" s="20"/>
      <c r="AIS174" s="20"/>
      <c r="AIT174" s="20"/>
      <c r="AIU174" s="20"/>
      <c r="AIV174" s="20"/>
      <c r="AIW174" s="20"/>
      <c r="AIX174" s="20"/>
      <c r="AIY174" s="20"/>
      <c r="AIZ174" s="20"/>
      <c r="AJA174" s="20"/>
      <c r="AJB174" s="20"/>
      <c r="AJC174" s="20"/>
      <c r="AJD174" s="20"/>
      <c r="AJE174" s="20"/>
      <c r="AJF174" s="20"/>
      <c r="AJG174" s="20"/>
      <c r="AJH174" s="20"/>
      <c r="AJI174" s="20"/>
      <c r="AJJ174" s="20"/>
      <c r="AJK174" s="20"/>
      <c r="AJL174" s="20"/>
      <c r="AJM174" s="20"/>
      <c r="AJN174" s="20"/>
      <c r="AJO174" s="20"/>
      <c r="AJP174" s="20"/>
      <c r="AJQ174" s="20"/>
      <c r="AJR174" s="20"/>
      <c r="AJS174" s="20"/>
      <c r="AJT174" s="20"/>
      <c r="AJU174" s="20"/>
      <c r="AJV174" s="20"/>
      <c r="AJW174" s="20"/>
      <c r="AJX174" s="20"/>
      <c r="AJY174" s="20"/>
      <c r="AJZ174" s="20"/>
      <c r="AKA174" s="20"/>
      <c r="AKB174" s="20"/>
      <c r="AKC174" s="20"/>
      <c r="AKD174" s="20"/>
      <c r="AKE174" s="20"/>
      <c r="AKF174" s="20"/>
      <c r="AKG174" s="20"/>
      <c r="AKH174" s="20"/>
      <c r="AKI174" s="20"/>
      <c r="AKJ174" s="20"/>
      <c r="AKK174" s="20"/>
      <c r="AKL174" s="20"/>
      <c r="AKM174" s="20"/>
      <c r="AKN174" s="20"/>
      <c r="AKO174" s="20"/>
      <c r="AKP174" s="20"/>
      <c r="AKQ174" s="20"/>
      <c r="AKR174" s="20"/>
      <c r="AKS174" s="20"/>
      <c r="AKT174" s="20"/>
      <c r="AKU174" s="20"/>
      <c r="AKV174" s="20"/>
      <c r="AKW174" s="20"/>
      <c r="AKX174" s="20"/>
      <c r="AKY174" s="20"/>
      <c r="AKZ174" s="20"/>
      <c r="ALA174" s="20"/>
      <c r="ALB174" s="20"/>
      <c r="ALC174" s="20"/>
      <c r="ALD174" s="20"/>
      <c r="ALE174" s="20"/>
      <c r="ALF174" s="20"/>
      <c r="ALG174" s="20"/>
      <c r="ALH174" s="20"/>
      <c r="ALI174" s="20"/>
      <c r="ALJ174" s="20"/>
      <c r="ALK174" s="20"/>
      <c r="ALL174" s="20"/>
      <c r="ALM174" s="20"/>
      <c r="ALN174" s="20"/>
      <c r="ALO174" s="20"/>
      <c r="ALP174" s="20"/>
      <c r="ALQ174" s="20"/>
      <c r="ALR174" s="20"/>
      <c r="ALS174" s="20"/>
      <c r="ALT174" s="20"/>
      <c r="ALU174" s="20"/>
      <c r="ALV174" s="20"/>
      <c r="ALW174" s="20"/>
      <c r="ALX174" s="20"/>
      <c r="ALY174" s="20"/>
      <c r="ALZ174" s="20"/>
      <c r="AMA174" s="20"/>
      <c r="AMB174" s="20"/>
      <c r="AMC174" s="20"/>
      <c r="AMD174" s="20"/>
      <c r="AME174" s="20"/>
      <c r="AMF174" s="20"/>
      <c r="AMG174" s="20"/>
      <c r="AMH174" s="20"/>
      <c r="AMI174" s="20"/>
      <c r="AMJ174" s="20"/>
      <c r="AMK174" s="20"/>
    </row>
    <row r="175" spans="1:1025" s="21" customFormat="1" ht="19.5" customHeight="1">
      <c r="A175" s="90" t="s">
        <v>22</v>
      </c>
      <c r="B175" s="280" t="s">
        <v>52</v>
      </c>
      <c r="C175" s="280"/>
      <c r="D175" s="280"/>
      <c r="E175" s="280"/>
      <c r="F175" s="280"/>
      <c r="G175" s="108">
        <f>G148</f>
        <v>132.38233333333335</v>
      </c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  <c r="KR175" s="20"/>
      <c r="KS175" s="20"/>
      <c r="KT175" s="20"/>
      <c r="KU175" s="20"/>
      <c r="KV175" s="20"/>
      <c r="KW175" s="20"/>
      <c r="KX175" s="20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20"/>
      <c r="MJ175" s="20"/>
      <c r="MK175" s="20"/>
      <c r="ML175" s="20"/>
      <c r="MM175" s="20"/>
      <c r="MN175" s="20"/>
      <c r="MO175" s="20"/>
      <c r="MP175" s="20"/>
      <c r="MQ175" s="20"/>
      <c r="MR175" s="20"/>
      <c r="MS175" s="20"/>
      <c r="MT175" s="20"/>
      <c r="MU175" s="20"/>
      <c r="MV175" s="20"/>
      <c r="MW175" s="20"/>
      <c r="MX175" s="20"/>
      <c r="MY175" s="20"/>
      <c r="MZ175" s="20"/>
      <c r="NA175" s="20"/>
      <c r="NB175" s="20"/>
      <c r="NC175" s="20"/>
      <c r="ND175" s="20"/>
      <c r="NE175" s="20"/>
      <c r="NF175" s="20"/>
      <c r="NG175" s="20"/>
      <c r="NH175" s="20"/>
      <c r="NI175" s="20"/>
      <c r="NJ175" s="20"/>
      <c r="NK175" s="20"/>
      <c r="NL175" s="20"/>
      <c r="NM175" s="20"/>
      <c r="NN175" s="20"/>
      <c r="NO175" s="20"/>
      <c r="NP175" s="20"/>
      <c r="NQ175" s="20"/>
      <c r="NR175" s="20"/>
      <c r="NS175" s="20"/>
      <c r="NT175" s="20"/>
      <c r="NU175" s="20"/>
      <c r="NV175" s="20"/>
      <c r="NW175" s="20"/>
      <c r="NX175" s="20"/>
      <c r="NY175" s="20"/>
      <c r="NZ175" s="20"/>
      <c r="OA175" s="20"/>
      <c r="OB175" s="20"/>
      <c r="OC175" s="20"/>
      <c r="OD175" s="20"/>
      <c r="OE175" s="20"/>
      <c r="OF175" s="20"/>
      <c r="OG175" s="20"/>
      <c r="OH175" s="20"/>
      <c r="OI175" s="20"/>
      <c r="OJ175" s="20"/>
      <c r="OK175" s="20"/>
      <c r="OL175" s="20"/>
      <c r="OM175" s="20"/>
      <c r="ON175" s="20"/>
      <c r="OO175" s="20"/>
      <c r="OP175" s="20"/>
      <c r="OQ175" s="20"/>
      <c r="OR175" s="20"/>
      <c r="OS175" s="20"/>
      <c r="OT175" s="20"/>
      <c r="OU175" s="20"/>
      <c r="OV175" s="20"/>
      <c r="OW175" s="20"/>
      <c r="OX175" s="20"/>
      <c r="OY175" s="20"/>
      <c r="OZ175" s="20"/>
      <c r="PA175" s="20"/>
      <c r="PB175" s="20"/>
      <c r="PC175" s="20"/>
      <c r="PD175" s="20"/>
      <c r="PE175" s="20"/>
      <c r="PF175" s="20"/>
      <c r="PG175" s="20"/>
      <c r="PH175" s="20"/>
      <c r="PI175" s="20"/>
      <c r="PJ175" s="20"/>
      <c r="PK175" s="20"/>
      <c r="PL175" s="20"/>
      <c r="PM175" s="20"/>
      <c r="PN175" s="20"/>
      <c r="PO175" s="20"/>
      <c r="PP175" s="20"/>
      <c r="PQ175" s="20"/>
      <c r="PR175" s="20"/>
      <c r="PS175" s="20"/>
      <c r="PT175" s="20"/>
      <c r="PU175" s="20"/>
      <c r="PV175" s="20"/>
      <c r="PW175" s="20"/>
      <c r="PX175" s="20"/>
      <c r="PY175" s="20"/>
      <c r="PZ175" s="20"/>
      <c r="QA175" s="20"/>
      <c r="QB175" s="20"/>
      <c r="QC175" s="20"/>
      <c r="QD175" s="20"/>
      <c r="QE175" s="20"/>
      <c r="QF175" s="20"/>
      <c r="QG175" s="20"/>
      <c r="QH175" s="20"/>
      <c r="QI175" s="20"/>
      <c r="QJ175" s="20"/>
      <c r="QK175" s="20"/>
      <c r="QL175" s="20"/>
      <c r="QM175" s="20"/>
      <c r="QN175" s="20"/>
      <c r="QO175" s="20"/>
      <c r="QP175" s="20"/>
      <c r="QQ175" s="20"/>
      <c r="QR175" s="20"/>
      <c r="QS175" s="20"/>
      <c r="QT175" s="20"/>
      <c r="QU175" s="20"/>
      <c r="QV175" s="20"/>
      <c r="QW175" s="20"/>
      <c r="QX175" s="20"/>
      <c r="QY175" s="20"/>
      <c r="QZ175" s="20"/>
      <c r="RA175" s="20"/>
      <c r="RB175" s="20"/>
      <c r="RC175" s="20"/>
      <c r="RD175" s="20"/>
      <c r="RE175" s="20"/>
      <c r="RF175" s="20"/>
      <c r="RG175" s="20"/>
      <c r="RH175" s="20"/>
      <c r="RI175" s="20"/>
      <c r="RJ175" s="20"/>
      <c r="RK175" s="20"/>
      <c r="RL175" s="20"/>
      <c r="RM175" s="20"/>
      <c r="RN175" s="20"/>
      <c r="RO175" s="20"/>
      <c r="RP175" s="20"/>
      <c r="RQ175" s="20"/>
      <c r="RR175" s="20"/>
      <c r="RS175" s="20"/>
      <c r="RT175" s="20"/>
      <c r="RU175" s="20"/>
      <c r="RV175" s="20"/>
      <c r="RW175" s="20"/>
      <c r="RX175" s="20"/>
      <c r="RY175" s="20"/>
      <c r="RZ175" s="20"/>
      <c r="SA175" s="20"/>
      <c r="SB175" s="20"/>
      <c r="SC175" s="20"/>
      <c r="SD175" s="20"/>
      <c r="SE175" s="20"/>
      <c r="SF175" s="20"/>
      <c r="SG175" s="20"/>
      <c r="SH175" s="20"/>
      <c r="SI175" s="20"/>
      <c r="SJ175" s="20"/>
      <c r="SK175" s="20"/>
      <c r="SL175" s="20"/>
      <c r="SM175" s="20"/>
      <c r="SN175" s="20"/>
      <c r="SO175" s="20"/>
      <c r="SP175" s="20"/>
      <c r="SQ175" s="20"/>
      <c r="SR175" s="20"/>
      <c r="SS175" s="20"/>
      <c r="ST175" s="20"/>
      <c r="SU175" s="20"/>
      <c r="SV175" s="20"/>
      <c r="SW175" s="20"/>
      <c r="SX175" s="20"/>
      <c r="SY175" s="20"/>
      <c r="SZ175" s="20"/>
      <c r="TA175" s="20"/>
      <c r="TB175" s="20"/>
      <c r="TC175" s="20"/>
      <c r="TD175" s="20"/>
      <c r="TE175" s="20"/>
      <c r="TF175" s="20"/>
      <c r="TG175" s="20"/>
      <c r="TH175" s="20"/>
      <c r="TI175" s="20"/>
      <c r="TJ175" s="20"/>
      <c r="TK175" s="20"/>
      <c r="TL175" s="20"/>
      <c r="TM175" s="20"/>
      <c r="TN175" s="20"/>
      <c r="TO175" s="20"/>
      <c r="TP175" s="20"/>
      <c r="TQ175" s="20"/>
      <c r="TR175" s="20"/>
      <c r="TS175" s="20"/>
      <c r="TT175" s="20"/>
      <c r="TU175" s="20"/>
      <c r="TV175" s="20"/>
      <c r="TW175" s="20"/>
      <c r="TX175" s="20"/>
      <c r="TY175" s="20"/>
      <c r="TZ175" s="20"/>
      <c r="UA175" s="20"/>
      <c r="UB175" s="20"/>
      <c r="UC175" s="20"/>
      <c r="UD175" s="20"/>
      <c r="UE175" s="20"/>
      <c r="UF175" s="20"/>
      <c r="UG175" s="20"/>
      <c r="UH175" s="20"/>
      <c r="UI175" s="20"/>
      <c r="UJ175" s="20"/>
      <c r="UK175" s="20"/>
      <c r="UL175" s="20"/>
      <c r="UM175" s="20"/>
      <c r="UN175" s="20"/>
      <c r="UO175" s="20"/>
      <c r="UP175" s="20"/>
      <c r="UQ175" s="20"/>
      <c r="UR175" s="20"/>
      <c r="US175" s="20"/>
      <c r="UT175" s="20"/>
      <c r="UU175" s="20"/>
      <c r="UV175" s="20"/>
      <c r="UW175" s="20"/>
      <c r="UX175" s="20"/>
      <c r="UY175" s="20"/>
      <c r="UZ175" s="20"/>
      <c r="VA175" s="20"/>
      <c r="VB175" s="20"/>
      <c r="VC175" s="20"/>
      <c r="VD175" s="20"/>
      <c r="VE175" s="20"/>
      <c r="VF175" s="20"/>
      <c r="VG175" s="20"/>
      <c r="VH175" s="20"/>
      <c r="VI175" s="20"/>
      <c r="VJ175" s="20"/>
      <c r="VK175" s="20"/>
      <c r="VL175" s="20"/>
      <c r="VM175" s="20"/>
      <c r="VN175" s="20"/>
      <c r="VO175" s="20"/>
      <c r="VP175" s="20"/>
      <c r="VQ175" s="20"/>
      <c r="VR175" s="20"/>
      <c r="VS175" s="20"/>
      <c r="VT175" s="20"/>
      <c r="VU175" s="20"/>
      <c r="VV175" s="20"/>
      <c r="VW175" s="20"/>
      <c r="VX175" s="20"/>
      <c r="VY175" s="20"/>
      <c r="VZ175" s="20"/>
      <c r="WA175" s="20"/>
      <c r="WB175" s="20"/>
      <c r="WC175" s="20"/>
      <c r="WD175" s="20"/>
      <c r="WE175" s="20"/>
      <c r="WF175" s="20"/>
      <c r="WG175" s="20"/>
      <c r="WH175" s="20"/>
      <c r="WI175" s="20"/>
      <c r="WJ175" s="20"/>
      <c r="WK175" s="20"/>
      <c r="WL175" s="20"/>
      <c r="WM175" s="20"/>
      <c r="WN175" s="20"/>
      <c r="WO175" s="20"/>
      <c r="WP175" s="20"/>
      <c r="WQ175" s="20"/>
      <c r="WR175" s="20"/>
      <c r="WS175" s="20"/>
      <c r="WT175" s="20"/>
      <c r="WU175" s="20"/>
      <c r="WV175" s="20"/>
      <c r="WW175" s="20"/>
      <c r="WX175" s="20"/>
      <c r="WY175" s="20"/>
      <c r="WZ175" s="20"/>
      <c r="XA175" s="20"/>
      <c r="XB175" s="20"/>
      <c r="XC175" s="20"/>
      <c r="XD175" s="20"/>
      <c r="XE175" s="20"/>
      <c r="XF175" s="20"/>
      <c r="XG175" s="20"/>
      <c r="XH175" s="20"/>
      <c r="XI175" s="20"/>
      <c r="XJ175" s="20"/>
      <c r="XK175" s="20"/>
      <c r="XL175" s="20"/>
      <c r="XM175" s="20"/>
      <c r="XN175" s="20"/>
      <c r="XO175" s="20"/>
      <c r="XP175" s="20"/>
      <c r="XQ175" s="20"/>
      <c r="XR175" s="20"/>
      <c r="XS175" s="20"/>
      <c r="XT175" s="20"/>
      <c r="XU175" s="20"/>
      <c r="XV175" s="20"/>
      <c r="XW175" s="20"/>
      <c r="XX175" s="20"/>
      <c r="XY175" s="20"/>
      <c r="XZ175" s="20"/>
      <c r="YA175" s="20"/>
      <c r="YB175" s="20"/>
      <c r="YC175" s="20"/>
      <c r="YD175" s="20"/>
      <c r="YE175" s="20"/>
      <c r="YF175" s="20"/>
      <c r="YG175" s="20"/>
      <c r="YH175" s="20"/>
      <c r="YI175" s="20"/>
      <c r="YJ175" s="20"/>
      <c r="YK175" s="20"/>
      <c r="YL175" s="20"/>
      <c r="YM175" s="20"/>
      <c r="YN175" s="20"/>
      <c r="YO175" s="20"/>
      <c r="YP175" s="20"/>
      <c r="YQ175" s="20"/>
      <c r="YR175" s="20"/>
      <c r="YS175" s="20"/>
      <c r="YT175" s="20"/>
      <c r="YU175" s="20"/>
      <c r="YV175" s="20"/>
      <c r="YW175" s="20"/>
      <c r="YX175" s="20"/>
      <c r="YY175" s="20"/>
      <c r="YZ175" s="20"/>
      <c r="ZA175" s="20"/>
      <c r="ZB175" s="20"/>
      <c r="ZC175" s="20"/>
      <c r="ZD175" s="20"/>
      <c r="ZE175" s="20"/>
      <c r="ZF175" s="20"/>
      <c r="ZG175" s="20"/>
      <c r="ZH175" s="20"/>
      <c r="ZI175" s="20"/>
      <c r="ZJ175" s="20"/>
      <c r="ZK175" s="20"/>
      <c r="ZL175" s="20"/>
      <c r="ZM175" s="20"/>
      <c r="ZN175" s="20"/>
      <c r="ZO175" s="20"/>
      <c r="ZP175" s="20"/>
      <c r="ZQ175" s="20"/>
      <c r="ZR175" s="20"/>
      <c r="ZS175" s="20"/>
      <c r="ZT175" s="20"/>
      <c r="ZU175" s="20"/>
      <c r="ZV175" s="20"/>
      <c r="ZW175" s="20"/>
      <c r="ZX175" s="20"/>
      <c r="ZY175" s="20"/>
      <c r="ZZ175" s="20"/>
      <c r="AAA175" s="20"/>
      <c r="AAB175" s="20"/>
      <c r="AAC175" s="20"/>
      <c r="AAD175" s="20"/>
      <c r="AAE175" s="20"/>
      <c r="AAF175" s="20"/>
      <c r="AAG175" s="20"/>
      <c r="AAH175" s="20"/>
      <c r="AAI175" s="20"/>
      <c r="AAJ175" s="20"/>
      <c r="AAK175" s="20"/>
      <c r="AAL175" s="20"/>
      <c r="AAM175" s="20"/>
      <c r="AAN175" s="20"/>
      <c r="AAO175" s="20"/>
      <c r="AAP175" s="20"/>
      <c r="AAQ175" s="20"/>
      <c r="AAR175" s="20"/>
      <c r="AAS175" s="20"/>
      <c r="AAT175" s="20"/>
      <c r="AAU175" s="20"/>
      <c r="AAV175" s="20"/>
      <c r="AAW175" s="20"/>
      <c r="AAX175" s="20"/>
      <c r="AAY175" s="20"/>
      <c r="AAZ175" s="20"/>
      <c r="ABA175" s="20"/>
      <c r="ABB175" s="20"/>
      <c r="ABC175" s="20"/>
      <c r="ABD175" s="20"/>
      <c r="ABE175" s="20"/>
      <c r="ABF175" s="20"/>
      <c r="ABG175" s="20"/>
      <c r="ABH175" s="20"/>
      <c r="ABI175" s="20"/>
      <c r="ABJ175" s="20"/>
      <c r="ABK175" s="20"/>
      <c r="ABL175" s="20"/>
      <c r="ABM175" s="20"/>
      <c r="ABN175" s="20"/>
      <c r="ABO175" s="20"/>
      <c r="ABP175" s="20"/>
      <c r="ABQ175" s="20"/>
      <c r="ABR175" s="20"/>
      <c r="ABS175" s="20"/>
      <c r="ABT175" s="20"/>
      <c r="ABU175" s="20"/>
      <c r="ABV175" s="20"/>
      <c r="ABW175" s="20"/>
      <c r="ABX175" s="20"/>
      <c r="ABY175" s="20"/>
      <c r="ABZ175" s="20"/>
      <c r="ACA175" s="20"/>
      <c r="ACB175" s="20"/>
      <c r="ACC175" s="20"/>
      <c r="ACD175" s="20"/>
      <c r="ACE175" s="20"/>
      <c r="ACF175" s="20"/>
      <c r="ACG175" s="20"/>
      <c r="ACH175" s="20"/>
      <c r="ACI175" s="20"/>
      <c r="ACJ175" s="20"/>
      <c r="ACK175" s="20"/>
      <c r="ACL175" s="20"/>
      <c r="ACM175" s="20"/>
      <c r="ACN175" s="20"/>
      <c r="ACO175" s="20"/>
      <c r="ACP175" s="20"/>
      <c r="ACQ175" s="20"/>
      <c r="ACR175" s="20"/>
      <c r="ACS175" s="20"/>
      <c r="ACT175" s="20"/>
      <c r="ACU175" s="20"/>
      <c r="ACV175" s="20"/>
      <c r="ACW175" s="20"/>
      <c r="ACX175" s="20"/>
      <c r="ACY175" s="20"/>
      <c r="ACZ175" s="20"/>
      <c r="ADA175" s="20"/>
      <c r="ADB175" s="20"/>
      <c r="ADC175" s="20"/>
      <c r="ADD175" s="20"/>
      <c r="ADE175" s="20"/>
      <c r="ADF175" s="20"/>
      <c r="ADG175" s="20"/>
      <c r="ADH175" s="20"/>
      <c r="ADI175" s="20"/>
      <c r="ADJ175" s="20"/>
      <c r="ADK175" s="20"/>
      <c r="ADL175" s="20"/>
      <c r="ADM175" s="20"/>
      <c r="ADN175" s="20"/>
      <c r="ADO175" s="20"/>
      <c r="ADP175" s="20"/>
      <c r="ADQ175" s="20"/>
      <c r="ADR175" s="20"/>
      <c r="ADS175" s="20"/>
      <c r="ADT175" s="20"/>
      <c r="ADU175" s="20"/>
      <c r="ADV175" s="20"/>
      <c r="ADW175" s="20"/>
      <c r="ADX175" s="20"/>
      <c r="ADY175" s="20"/>
      <c r="ADZ175" s="20"/>
      <c r="AEA175" s="20"/>
      <c r="AEB175" s="20"/>
      <c r="AEC175" s="20"/>
      <c r="AED175" s="20"/>
      <c r="AEE175" s="20"/>
      <c r="AEF175" s="20"/>
      <c r="AEG175" s="20"/>
      <c r="AEH175" s="20"/>
      <c r="AEI175" s="20"/>
      <c r="AEJ175" s="20"/>
      <c r="AEK175" s="20"/>
      <c r="AEL175" s="20"/>
      <c r="AEM175" s="20"/>
      <c r="AEN175" s="20"/>
      <c r="AEO175" s="20"/>
      <c r="AEP175" s="20"/>
      <c r="AEQ175" s="20"/>
      <c r="AER175" s="20"/>
      <c r="AES175" s="20"/>
      <c r="AET175" s="20"/>
      <c r="AEU175" s="20"/>
      <c r="AEV175" s="20"/>
      <c r="AEW175" s="20"/>
      <c r="AEX175" s="20"/>
      <c r="AEY175" s="20"/>
      <c r="AEZ175" s="20"/>
      <c r="AFA175" s="20"/>
      <c r="AFB175" s="20"/>
      <c r="AFC175" s="20"/>
      <c r="AFD175" s="20"/>
      <c r="AFE175" s="20"/>
      <c r="AFF175" s="20"/>
      <c r="AFG175" s="20"/>
      <c r="AFH175" s="20"/>
      <c r="AFI175" s="20"/>
      <c r="AFJ175" s="20"/>
      <c r="AFK175" s="20"/>
      <c r="AFL175" s="20"/>
      <c r="AFM175" s="20"/>
      <c r="AFN175" s="20"/>
      <c r="AFO175" s="20"/>
      <c r="AFP175" s="20"/>
      <c r="AFQ175" s="20"/>
      <c r="AFR175" s="20"/>
      <c r="AFS175" s="20"/>
      <c r="AFT175" s="20"/>
      <c r="AFU175" s="20"/>
      <c r="AFV175" s="20"/>
      <c r="AFW175" s="20"/>
      <c r="AFX175" s="20"/>
      <c r="AFY175" s="20"/>
      <c r="AFZ175" s="20"/>
      <c r="AGA175" s="20"/>
      <c r="AGB175" s="20"/>
      <c r="AGC175" s="20"/>
      <c r="AGD175" s="20"/>
      <c r="AGE175" s="20"/>
      <c r="AGF175" s="20"/>
      <c r="AGG175" s="20"/>
      <c r="AGH175" s="20"/>
      <c r="AGI175" s="20"/>
      <c r="AGJ175" s="20"/>
      <c r="AGK175" s="20"/>
      <c r="AGL175" s="20"/>
      <c r="AGM175" s="20"/>
      <c r="AGN175" s="20"/>
      <c r="AGO175" s="20"/>
      <c r="AGP175" s="20"/>
      <c r="AGQ175" s="20"/>
      <c r="AGR175" s="20"/>
      <c r="AGS175" s="20"/>
      <c r="AGT175" s="20"/>
      <c r="AGU175" s="20"/>
      <c r="AGV175" s="20"/>
      <c r="AGW175" s="20"/>
      <c r="AGX175" s="20"/>
      <c r="AGY175" s="20"/>
      <c r="AGZ175" s="20"/>
      <c r="AHA175" s="20"/>
      <c r="AHB175" s="20"/>
      <c r="AHC175" s="20"/>
      <c r="AHD175" s="20"/>
      <c r="AHE175" s="20"/>
      <c r="AHF175" s="20"/>
      <c r="AHG175" s="20"/>
      <c r="AHH175" s="20"/>
      <c r="AHI175" s="20"/>
      <c r="AHJ175" s="20"/>
      <c r="AHK175" s="20"/>
      <c r="AHL175" s="20"/>
      <c r="AHM175" s="20"/>
      <c r="AHN175" s="20"/>
      <c r="AHO175" s="20"/>
      <c r="AHP175" s="20"/>
      <c r="AHQ175" s="20"/>
      <c r="AHR175" s="20"/>
      <c r="AHS175" s="20"/>
      <c r="AHT175" s="20"/>
      <c r="AHU175" s="20"/>
      <c r="AHV175" s="20"/>
      <c r="AHW175" s="20"/>
      <c r="AHX175" s="20"/>
      <c r="AHY175" s="20"/>
      <c r="AHZ175" s="20"/>
      <c r="AIA175" s="20"/>
      <c r="AIB175" s="20"/>
      <c r="AIC175" s="20"/>
      <c r="AID175" s="20"/>
      <c r="AIE175" s="20"/>
      <c r="AIF175" s="20"/>
      <c r="AIG175" s="20"/>
      <c r="AIH175" s="20"/>
      <c r="AII175" s="20"/>
      <c r="AIJ175" s="20"/>
      <c r="AIK175" s="20"/>
      <c r="AIL175" s="20"/>
      <c r="AIM175" s="20"/>
      <c r="AIN175" s="20"/>
      <c r="AIO175" s="20"/>
      <c r="AIP175" s="20"/>
      <c r="AIQ175" s="20"/>
      <c r="AIR175" s="20"/>
      <c r="AIS175" s="20"/>
      <c r="AIT175" s="20"/>
      <c r="AIU175" s="20"/>
      <c r="AIV175" s="20"/>
      <c r="AIW175" s="20"/>
      <c r="AIX175" s="20"/>
      <c r="AIY175" s="20"/>
      <c r="AIZ175" s="20"/>
      <c r="AJA175" s="20"/>
      <c r="AJB175" s="20"/>
      <c r="AJC175" s="20"/>
      <c r="AJD175" s="20"/>
      <c r="AJE175" s="20"/>
      <c r="AJF175" s="20"/>
      <c r="AJG175" s="20"/>
      <c r="AJH175" s="20"/>
      <c r="AJI175" s="20"/>
      <c r="AJJ175" s="20"/>
      <c r="AJK175" s="20"/>
      <c r="AJL175" s="20"/>
      <c r="AJM175" s="20"/>
      <c r="AJN175" s="20"/>
      <c r="AJO175" s="20"/>
      <c r="AJP175" s="20"/>
      <c r="AJQ175" s="20"/>
      <c r="AJR175" s="20"/>
      <c r="AJS175" s="20"/>
      <c r="AJT175" s="20"/>
      <c r="AJU175" s="20"/>
      <c r="AJV175" s="20"/>
      <c r="AJW175" s="20"/>
      <c r="AJX175" s="20"/>
      <c r="AJY175" s="20"/>
      <c r="AJZ175" s="20"/>
      <c r="AKA175" s="20"/>
      <c r="AKB175" s="20"/>
      <c r="AKC175" s="20"/>
      <c r="AKD175" s="20"/>
      <c r="AKE175" s="20"/>
      <c r="AKF175" s="20"/>
      <c r="AKG175" s="20"/>
      <c r="AKH175" s="20"/>
      <c r="AKI175" s="20"/>
      <c r="AKJ175" s="20"/>
      <c r="AKK175" s="20"/>
      <c r="AKL175" s="20"/>
      <c r="AKM175" s="20"/>
      <c r="AKN175" s="20"/>
      <c r="AKO175" s="20"/>
      <c r="AKP175" s="20"/>
      <c r="AKQ175" s="20"/>
      <c r="AKR175" s="20"/>
      <c r="AKS175" s="20"/>
      <c r="AKT175" s="20"/>
      <c r="AKU175" s="20"/>
      <c r="AKV175" s="20"/>
      <c r="AKW175" s="20"/>
      <c r="AKX175" s="20"/>
      <c r="AKY175" s="20"/>
      <c r="AKZ175" s="20"/>
      <c r="ALA175" s="20"/>
      <c r="ALB175" s="20"/>
      <c r="ALC175" s="20"/>
      <c r="ALD175" s="20"/>
      <c r="ALE175" s="20"/>
      <c r="ALF175" s="20"/>
      <c r="ALG175" s="20"/>
      <c r="ALH175" s="20"/>
      <c r="ALI175" s="20"/>
      <c r="ALJ175" s="20"/>
      <c r="ALK175" s="20"/>
      <c r="ALL175" s="20"/>
      <c r="ALM175" s="20"/>
      <c r="ALN175" s="20"/>
      <c r="ALO175" s="20"/>
      <c r="ALP175" s="20"/>
      <c r="ALQ175" s="20"/>
      <c r="ALR175" s="20"/>
      <c r="ALS175" s="20"/>
      <c r="ALT175" s="20"/>
      <c r="ALU175" s="20"/>
      <c r="ALV175" s="20"/>
      <c r="ALW175" s="20"/>
      <c r="ALX175" s="20"/>
      <c r="ALY175" s="20"/>
      <c r="ALZ175" s="20"/>
      <c r="AMA175" s="20"/>
      <c r="AMB175" s="20"/>
      <c r="AMC175" s="20"/>
      <c r="AMD175" s="20"/>
      <c r="AME175" s="20"/>
      <c r="AMF175" s="20"/>
      <c r="AMG175" s="20"/>
      <c r="AMH175" s="20"/>
      <c r="AMI175" s="20"/>
      <c r="AMJ175" s="20"/>
      <c r="AMK175" s="20"/>
    </row>
    <row r="176" spans="1:1025" s="21" customFormat="1" ht="15.75" customHeight="1">
      <c r="A176" s="373" t="s">
        <v>49</v>
      </c>
      <c r="B176" s="373"/>
      <c r="C176" s="373"/>
      <c r="D176" s="373"/>
      <c r="E176" s="373"/>
      <c r="F176" s="373"/>
      <c r="G176" s="249">
        <f>SUM(G171:G175)</f>
        <v>6960.2623333333322</v>
      </c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20"/>
      <c r="JL176" s="20"/>
      <c r="JM176" s="20"/>
      <c r="JN176" s="20"/>
      <c r="JO176" s="20"/>
      <c r="JP176" s="20"/>
      <c r="JQ176" s="20"/>
      <c r="JR176" s="20"/>
      <c r="JS176" s="20"/>
      <c r="JT176" s="20"/>
      <c r="JU176" s="20"/>
      <c r="JV176" s="20"/>
      <c r="JW176" s="20"/>
      <c r="JX176" s="20"/>
      <c r="JY176" s="20"/>
      <c r="JZ176" s="20"/>
      <c r="KA176" s="20"/>
      <c r="KB176" s="20"/>
      <c r="KC176" s="20"/>
      <c r="KD176" s="20"/>
      <c r="KE176" s="20"/>
      <c r="KF176" s="20"/>
      <c r="KG176" s="20"/>
      <c r="KH176" s="20"/>
      <c r="KI176" s="20"/>
      <c r="KJ176" s="20"/>
      <c r="KK176" s="20"/>
      <c r="KL176" s="20"/>
      <c r="KM176" s="20"/>
      <c r="KN176" s="20"/>
      <c r="KO176" s="20"/>
      <c r="KP176" s="20"/>
      <c r="KQ176" s="20"/>
      <c r="KR176" s="20"/>
      <c r="KS176" s="20"/>
      <c r="KT176" s="20"/>
      <c r="KU176" s="20"/>
      <c r="KV176" s="20"/>
      <c r="KW176" s="20"/>
      <c r="KX176" s="20"/>
      <c r="KY176" s="20"/>
      <c r="KZ176" s="20"/>
      <c r="LA176" s="20"/>
      <c r="LB176" s="20"/>
      <c r="LC176" s="20"/>
      <c r="LD176" s="20"/>
      <c r="LE176" s="20"/>
      <c r="LF176" s="20"/>
      <c r="LG176" s="20"/>
      <c r="LH176" s="20"/>
      <c r="LI176" s="20"/>
      <c r="LJ176" s="20"/>
      <c r="LK176" s="20"/>
      <c r="LL176" s="20"/>
      <c r="LM176" s="20"/>
      <c r="LN176" s="20"/>
      <c r="LO176" s="20"/>
      <c r="LP176" s="20"/>
      <c r="LQ176" s="20"/>
      <c r="LR176" s="20"/>
      <c r="LS176" s="20"/>
      <c r="LT176" s="20"/>
      <c r="LU176" s="20"/>
      <c r="LV176" s="20"/>
      <c r="LW176" s="20"/>
      <c r="LX176" s="20"/>
      <c r="LY176" s="20"/>
      <c r="LZ176" s="20"/>
      <c r="MA176" s="20"/>
      <c r="MB176" s="20"/>
      <c r="MC176" s="20"/>
      <c r="MD176" s="20"/>
      <c r="ME176" s="20"/>
      <c r="MF176" s="20"/>
      <c r="MG176" s="20"/>
      <c r="MH176" s="20"/>
      <c r="MI176" s="20"/>
      <c r="MJ176" s="20"/>
      <c r="MK176" s="20"/>
      <c r="ML176" s="20"/>
      <c r="MM176" s="20"/>
      <c r="MN176" s="20"/>
      <c r="MO176" s="20"/>
      <c r="MP176" s="20"/>
      <c r="MQ176" s="20"/>
      <c r="MR176" s="20"/>
      <c r="MS176" s="20"/>
      <c r="MT176" s="20"/>
      <c r="MU176" s="20"/>
      <c r="MV176" s="20"/>
      <c r="MW176" s="20"/>
      <c r="MX176" s="20"/>
      <c r="MY176" s="20"/>
      <c r="MZ176" s="20"/>
      <c r="NA176" s="20"/>
      <c r="NB176" s="20"/>
      <c r="NC176" s="20"/>
      <c r="ND176" s="20"/>
      <c r="NE176" s="20"/>
      <c r="NF176" s="20"/>
      <c r="NG176" s="20"/>
      <c r="NH176" s="20"/>
      <c r="NI176" s="20"/>
      <c r="NJ176" s="20"/>
      <c r="NK176" s="20"/>
      <c r="NL176" s="20"/>
      <c r="NM176" s="20"/>
      <c r="NN176" s="20"/>
      <c r="NO176" s="20"/>
      <c r="NP176" s="20"/>
      <c r="NQ176" s="20"/>
      <c r="NR176" s="20"/>
      <c r="NS176" s="20"/>
      <c r="NT176" s="20"/>
      <c r="NU176" s="20"/>
      <c r="NV176" s="20"/>
      <c r="NW176" s="20"/>
      <c r="NX176" s="20"/>
      <c r="NY176" s="20"/>
      <c r="NZ176" s="20"/>
      <c r="OA176" s="20"/>
      <c r="OB176" s="20"/>
      <c r="OC176" s="20"/>
      <c r="OD176" s="20"/>
      <c r="OE176" s="20"/>
      <c r="OF176" s="20"/>
      <c r="OG176" s="20"/>
      <c r="OH176" s="20"/>
      <c r="OI176" s="20"/>
      <c r="OJ176" s="20"/>
      <c r="OK176" s="20"/>
      <c r="OL176" s="20"/>
      <c r="OM176" s="20"/>
      <c r="ON176" s="20"/>
      <c r="OO176" s="20"/>
      <c r="OP176" s="20"/>
      <c r="OQ176" s="20"/>
      <c r="OR176" s="20"/>
      <c r="OS176" s="20"/>
      <c r="OT176" s="20"/>
      <c r="OU176" s="20"/>
      <c r="OV176" s="20"/>
      <c r="OW176" s="20"/>
      <c r="OX176" s="20"/>
      <c r="OY176" s="20"/>
      <c r="OZ176" s="20"/>
      <c r="PA176" s="20"/>
      <c r="PB176" s="20"/>
      <c r="PC176" s="20"/>
      <c r="PD176" s="20"/>
      <c r="PE176" s="20"/>
      <c r="PF176" s="20"/>
      <c r="PG176" s="20"/>
      <c r="PH176" s="20"/>
      <c r="PI176" s="20"/>
      <c r="PJ176" s="20"/>
      <c r="PK176" s="20"/>
      <c r="PL176" s="20"/>
      <c r="PM176" s="20"/>
      <c r="PN176" s="20"/>
      <c r="PO176" s="20"/>
      <c r="PP176" s="20"/>
      <c r="PQ176" s="20"/>
      <c r="PR176" s="20"/>
      <c r="PS176" s="20"/>
      <c r="PT176" s="20"/>
      <c r="PU176" s="20"/>
      <c r="PV176" s="20"/>
      <c r="PW176" s="20"/>
      <c r="PX176" s="20"/>
      <c r="PY176" s="20"/>
      <c r="PZ176" s="20"/>
      <c r="QA176" s="20"/>
      <c r="QB176" s="20"/>
      <c r="QC176" s="20"/>
      <c r="QD176" s="20"/>
      <c r="QE176" s="20"/>
      <c r="QF176" s="20"/>
      <c r="QG176" s="20"/>
      <c r="QH176" s="20"/>
      <c r="QI176" s="20"/>
      <c r="QJ176" s="20"/>
      <c r="QK176" s="20"/>
      <c r="QL176" s="20"/>
      <c r="QM176" s="20"/>
      <c r="QN176" s="20"/>
      <c r="QO176" s="20"/>
      <c r="QP176" s="20"/>
      <c r="QQ176" s="20"/>
      <c r="QR176" s="20"/>
      <c r="QS176" s="20"/>
      <c r="QT176" s="20"/>
      <c r="QU176" s="20"/>
      <c r="QV176" s="20"/>
      <c r="QW176" s="20"/>
      <c r="QX176" s="20"/>
      <c r="QY176" s="20"/>
      <c r="QZ176" s="20"/>
      <c r="RA176" s="20"/>
      <c r="RB176" s="20"/>
      <c r="RC176" s="20"/>
      <c r="RD176" s="20"/>
      <c r="RE176" s="20"/>
      <c r="RF176" s="20"/>
      <c r="RG176" s="20"/>
      <c r="RH176" s="20"/>
      <c r="RI176" s="20"/>
      <c r="RJ176" s="20"/>
      <c r="RK176" s="20"/>
      <c r="RL176" s="20"/>
      <c r="RM176" s="20"/>
      <c r="RN176" s="20"/>
      <c r="RO176" s="20"/>
      <c r="RP176" s="20"/>
      <c r="RQ176" s="20"/>
      <c r="RR176" s="20"/>
      <c r="RS176" s="20"/>
      <c r="RT176" s="20"/>
      <c r="RU176" s="20"/>
      <c r="RV176" s="20"/>
      <c r="RW176" s="20"/>
      <c r="RX176" s="20"/>
      <c r="RY176" s="20"/>
      <c r="RZ176" s="20"/>
      <c r="SA176" s="20"/>
      <c r="SB176" s="20"/>
      <c r="SC176" s="20"/>
      <c r="SD176" s="20"/>
      <c r="SE176" s="20"/>
      <c r="SF176" s="20"/>
      <c r="SG176" s="20"/>
      <c r="SH176" s="20"/>
      <c r="SI176" s="20"/>
      <c r="SJ176" s="20"/>
      <c r="SK176" s="20"/>
      <c r="SL176" s="20"/>
      <c r="SM176" s="20"/>
      <c r="SN176" s="20"/>
      <c r="SO176" s="20"/>
      <c r="SP176" s="20"/>
      <c r="SQ176" s="20"/>
      <c r="SR176" s="20"/>
      <c r="SS176" s="20"/>
      <c r="ST176" s="20"/>
      <c r="SU176" s="20"/>
      <c r="SV176" s="20"/>
      <c r="SW176" s="20"/>
      <c r="SX176" s="20"/>
      <c r="SY176" s="20"/>
      <c r="SZ176" s="20"/>
      <c r="TA176" s="20"/>
      <c r="TB176" s="20"/>
      <c r="TC176" s="20"/>
      <c r="TD176" s="20"/>
      <c r="TE176" s="20"/>
      <c r="TF176" s="20"/>
      <c r="TG176" s="20"/>
      <c r="TH176" s="20"/>
      <c r="TI176" s="20"/>
      <c r="TJ176" s="20"/>
      <c r="TK176" s="20"/>
      <c r="TL176" s="20"/>
      <c r="TM176" s="20"/>
      <c r="TN176" s="20"/>
      <c r="TO176" s="20"/>
      <c r="TP176" s="20"/>
      <c r="TQ176" s="20"/>
      <c r="TR176" s="20"/>
      <c r="TS176" s="20"/>
      <c r="TT176" s="20"/>
      <c r="TU176" s="20"/>
      <c r="TV176" s="20"/>
      <c r="TW176" s="20"/>
      <c r="TX176" s="20"/>
      <c r="TY176" s="20"/>
      <c r="TZ176" s="20"/>
      <c r="UA176" s="20"/>
      <c r="UB176" s="20"/>
      <c r="UC176" s="20"/>
      <c r="UD176" s="20"/>
      <c r="UE176" s="20"/>
      <c r="UF176" s="20"/>
      <c r="UG176" s="20"/>
      <c r="UH176" s="20"/>
      <c r="UI176" s="20"/>
      <c r="UJ176" s="20"/>
      <c r="UK176" s="20"/>
      <c r="UL176" s="20"/>
      <c r="UM176" s="20"/>
      <c r="UN176" s="20"/>
      <c r="UO176" s="20"/>
      <c r="UP176" s="20"/>
      <c r="UQ176" s="20"/>
      <c r="UR176" s="20"/>
      <c r="US176" s="20"/>
      <c r="UT176" s="20"/>
      <c r="UU176" s="20"/>
      <c r="UV176" s="20"/>
      <c r="UW176" s="20"/>
      <c r="UX176" s="20"/>
      <c r="UY176" s="20"/>
      <c r="UZ176" s="20"/>
      <c r="VA176" s="20"/>
      <c r="VB176" s="20"/>
      <c r="VC176" s="20"/>
      <c r="VD176" s="20"/>
      <c r="VE176" s="20"/>
      <c r="VF176" s="20"/>
      <c r="VG176" s="20"/>
      <c r="VH176" s="20"/>
      <c r="VI176" s="20"/>
      <c r="VJ176" s="20"/>
      <c r="VK176" s="20"/>
      <c r="VL176" s="20"/>
      <c r="VM176" s="20"/>
      <c r="VN176" s="20"/>
      <c r="VO176" s="20"/>
      <c r="VP176" s="20"/>
      <c r="VQ176" s="20"/>
      <c r="VR176" s="20"/>
      <c r="VS176" s="20"/>
      <c r="VT176" s="20"/>
      <c r="VU176" s="20"/>
      <c r="VV176" s="20"/>
      <c r="VW176" s="20"/>
      <c r="VX176" s="20"/>
      <c r="VY176" s="20"/>
      <c r="VZ176" s="20"/>
      <c r="WA176" s="20"/>
      <c r="WB176" s="20"/>
      <c r="WC176" s="20"/>
      <c r="WD176" s="20"/>
      <c r="WE176" s="20"/>
      <c r="WF176" s="20"/>
      <c r="WG176" s="20"/>
      <c r="WH176" s="20"/>
      <c r="WI176" s="20"/>
      <c r="WJ176" s="20"/>
      <c r="WK176" s="20"/>
      <c r="WL176" s="20"/>
      <c r="WM176" s="20"/>
      <c r="WN176" s="20"/>
      <c r="WO176" s="20"/>
      <c r="WP176" s="20"/>
      <c r="WQ176" s="20"/>
      <c r="WR176" s="20"/>
      <c r="WS176" s="20"/>
      <c r="WT176" s="20"/>
      <c r="WU176" s="20"/>
      <c r="WV176" s="20"/>
      <c r="WW176" s="20"/>
      <c r="WX176" s="20"/>
      <c r="WY176" s="20"/>
      <c r="WZ176" s="20"/>
      <c r="XA176" s="20"/>
      <c r="XB176" s="20"/>
      <c r="XC176" s="20"/>
      <c r="XD176" s="20"/>
      <c r="XE176" s="20"/>
      <c r="XF176" s="20"/>
      <c r="XG176" s="20"/>
      <c r="XH176" s="20"/>
      <c r="XI176" s="20"/>
      <c r="XJ176" s="20"/>
      <c r="XK176" s="20"/>
      <c r="XL176" s="20"/>
      <c r="XM176" s="20"/>
      <c r="XN176" s="20"/>
      <c r="XO176" s="20"/>
      <c r="XP176" s="20"/>
      <c r="XQ176" s="20"/>
      <c r="XR176" s="20"/>
      <c r="XS176" s="20"/>
      <c r="XT176" s="20"/>
      <c r="XU176" s="20"/>
      <c r="XV176" s="20"/>
      <c r="XW176" s="20"/>
      <c r="XX176" s="20"/>
      <c r="XY176" s="20"/>
      <c r="XZ176" s="20"/>
      <c r="YA176" s="20"/>
      <c r="YB176" s="20"/>
      <c r="YC176" s="20"/>
      <c r="YD176" s="20"/>
      <c r="YE176" s="20"/>
      <c r="YF176" s="20"/>
      <c r="YG176" s="20"/>
      <c r="YH176" s="20"/>
      <c r="YI176" s="20"/>
      <c r="YJ176" s="20"/>
      <c r="YK176" s="20"/>
      <c r="YL176" s="20"/>
      <c r="YM176" s="20"/>
      <c r="YN176" s="20"/>
      <c r="YO176" s="20"/>
      <c r="YP176" s="20"/>
      <c r="YQ176" s="20"/>
      <c r="YR176" s="20"/>
      <c r="YS176" s="20"/>
      <c r="YT176" s="20"/>
      <c r="YU176" s="20"/>
      <c r="YV176" s="20"/>
      <c r="YW176" s="20"/>
      <c r="YX176" s="20"/>
      <c r="YY176" s="20"/>
      <c r="YZ176" s="20"/>
      <c r="ZA176" s="20"/>
      <c r="ZB176" s="20"/>
      <c r="ZC176" s="20"/>
      <c r="ZD176" s="20"/>
      <c r="ZE176" s="20"/>
      <c r="ZF176" s="20"/>
      <c r="ZG176" s="20"/>
      <c r="ZH176" s="20"/>
      <c r="ZI176" s="20"/>
      <c r="ZJ176" s="20"/>
      <c r="ZK176" s="20"/>
      <c r="ZL176" s="20"/>
      <c r="ZM176" s="20"/>
      <c r="ZN176" s="20"/>
      <c r="ZO176" s="20"/>
      <c r="ZP176" s="20"/>
      <c r="ZQ176" s="20"/>
      <c r="ZR176" s="20"/>
      <c r="ZS176" s="20"/>
      <c r="ZT176" s="20"/>
      <c r="ZU176" s="20"/>
      <c r="ZV176" s="20"/>
      <c r="ZW176" s="20"/>
      <c r="ZX176" s="20"/>
      <c r="ZY176" s="20"/>
      <c r="ZZ176" s="20"/>
      <c r="AAA176" s="20"/>
      <c r="AAB176" s="20"/>
      <c r="AAC176" s="20"/>
      <c r="AAD176" s="20"/>
      <c r="AAE176" s="20"/>
      <c r="AAF176" s="20"/>
      <c r="AAG176" s="20"/>
      <c r="AAH176" s="20"/>
      <c r="AAI176" s="20"/>
      <c r="AAJ176" s="20"/>
      <c r="AAK176" s="20"/>
      <c r="AAL176" s="20"/>
      <c r="AAM176" s="20"/>
      <c r="AAN176" s="20"/>
      <c r="AAO176" s="20"/>
      <c r="AAP176" s="20"/>
      <c r="AAQ176" s="20"/>
      <c r="AAR176" s="20"/>
      <c r="AAS176" s="20"/>
      <c r="AAT176" s="20"/>
      <c r="AAU176" s="20"/>
      <c r="AAV176" s="20"/>
      <c r="AAW176" s="20"/>
      <c r="AAX176" s="20"/>
      <c r="AAY176" s="20"/>
      <c r="AAZ176" s="20"/>
      <c r="ABA176" s="20"/>
      <c r="ABB176" s="20"/>
      <c r="ABC176" s="20"/>
      <c r="ABD176" s="20"/>
      <c r="ABE176" s="20"/>
      <c r="ABF176" s="20"/>
      <c r="ABG176" s="20"/>
      <c r="ABH176" s="20"/>
      <c r="ABI176" s="20"/>
      <c r="ABJ176" s="20"/>
      <c r="ABK176" s="20"/>
      <c r="ABL176" s="20"/>
      <c r="ABM176" s="20"/>
      <c r="ABN176" s="20"/>
      <c r="ABO176" s="20"/>
      <c r="ABP176" s="20"/>
      <c r="ABQ176" s="20"/>
      <c r="ABR176" s="20"/>
      <c r="ABS176" s="20"/>
      <c r="ABT176" s="20"/>
      <c r="ABU176" s="20"/>
      <c r="ABV176" s="20"/>
      <c r="ABW176" s="20"/>
      <c r="ABX176" s="20"/>
      <c r="ABY176" s="20"/>
      <c r="ABZ176" s="20"/>
      <c r="ACA176" s="20"/>
      <c r="ACB176" s="20"/>
      <c r="ACC176" s="20"/>
      <c r="ACD176" s="20"/>
      <c r="ACE176" s="20"/>
      <c r="ACF176" s="20"/>
      <c r="ACG176" s="20"/>
      <c r="ACH176" s="20"/>
      <c r="ACI176" s="20"/>
      <c r="ACJ176" s="20"/>
      <c r="ACK176" s="20"/>
      <c r="ACL176" s="20"/>
      <c r="ACM176" s="20"/>
      <c r="ACN176" s="20"/>
      <c r="ACO176" s="20"/>
      <c r="ACP176" s="20"/>
      <c r="ACQ176" s="20"/>
      <c r="ACR176" s="20"/>
      <c r="ACS176" s="20"/>
      <c r="ACT176" s="20"/>
      <c r="ACU176" s="20"/>
      <c r="ACV176" s="20"/>
      <c r="ACW176" s="20"/>
      <c r="ACX176" s="20"/>
      <c r="ACY176" s="20"/>
      <c r="ACZ176" s="20"/>
      <c r="ADA176" s="20"/>
      <c r="ADB176" s="20"/>
      <c r="ADC176" s="20"/>
      <c r="ADD176" s="20"/>
      <c r="ADE176" s="20"/>
      <c r="ADF176" s="20"/>
      <c r="ADG176" s="20"/>
      <c r="ADH176" s="20"/>
      <c r="ADI176" s="20"/>
      <c r="ADJ176" s="20"/>
      <c r="ADK176" s="20"/>
      <c r="ADL176" s="20"/>
      <c r="ADM176" s="20"/>
      <c r="ADN176" s="20"/>
      <c r="ADO176" s="20"/>
      <c r="ADP176" s="20"/>
      <c r="ADQ176" s="20"/>
      <c r="ADR176" s="20"/>
      <c r="ADS176" s="20"/>
      <c r="ADT176" s="20"/>
      <c r="ADU176" s="20"/>
      <c r="ADV176" s="20"/>
      <c r="ADW176" s="20"/>
      <c r="ADX176" s="20"/>
      <c r="ADY176" s="20"/>
      <c r="ADZ176" s="20"/>
      <c r="AEA176" s="20"/>
      <c r="AEB176" s="20"/>
      <c r="AEC176" s="20"/>
      <c r="AED176" s="20"/>
      <c r="AEE176" s="20"/>
      <c r="AEF176" s="20"/>
      <c r="AEG176" s="20"/>
      <c r="AEH176" s="20"/>
      <c r="AEI176" s="20"/>
      <c r="AEJ176" s="20"/>
      <c r="AEK176" s="20"/>
      <c r="AEL176" s="20"/>
      <c r="AEM176" s="20"/>
      <c r="AEN176" s="20"/>
      <c r="AEO176" s="20"/>
      <c r="AEP176" s="20"/>
      <c r="AEQ176" s="20"/>
      <c r="AER176" s="20"/>
      <c r="AES176" s="20"/>
      <c r="AET176" s="20"/>
      <c r="AEU176" s="20"/>
      <c r="AEV176" s="20"/>
      <c r="AEW176" s="20"/>
      <c r="AEX176" s="20"/>
      <c r="AEY176" s="20"/>
      <c r="AEZ176" s="20"/>
      <c r="AFA176" s="20"/>
      <c r="AFB176" s="20"/>
      <c r="AFC176" s="20"/>
      <c r="AFD176" s="20"/>
      <c r="AFE176" s="20"/>
      <c r="AFF176" s="20"/>
      <c r="AFG176" s="20"/>
      <c r="AFH176" s="20"/>
      <c r="AFI176" s="20"/>
      <c r="AFJ176" s="20"/>
      <c r="AFK176" s="20"/>
      <c r="AFL176" s="20"/>
      <c r="AFM176" s="20"/>
      <c r="AFN176" s="20"/>
      <c r="AFO176" s="20"/>
      <c r="AFP176" s="20"/>
      <c r="AFQ176" s="20"/>
      <c r="AFR176" s="20"/>
      <c r="AFS176" s="20"/>
      <c r="AFT176" s="20"/>
      <c r="AFU176" s="20"/>
      <c r="AFV176" s="20"/>
      <c r="AFW176" s="20"/>
      <c r="AFX176" s="20"/>
      <c r="AFY176" s="20"/>
      <c r="AFZ176" s="20"/>
      <c r="AGA176" s="20"/>
      <c r="AGB176" s="20"/>
      <c r="AGC176" s="20"/>
      <c r="AGD176" s="20"/>
      <c r="AGE176" s="20"/>
      <c r="AGF176" s="20"/>
      <c r="AGG176" s="20"/>
      <c r="AGH176" s="20"/>
      <c r="AGI176" s="20"/>
      <c r="AGJ176" s="20"/>
      <c r="AGK176" s="20"/>
      <c r="AGL176" s="20"/>
      <c r="AGM176" s="20"/>
      <c r="AGN176" s="20"/>
      <c r="AGO176" s="20"/>
      <c r="AGP176" s="20"/>
      <c r="AGQ176" s="20"/>
      <c r="AGR176" s="20"/>
      <c r="AGS176" s="20"/>
      <c r="AGT176" s="20"/>
      <c r="AGU176" s="20"/>
      <c r="AGV176" s="20"/>
      <c r="AGW176" s="20"/>
      <c r="AGX176" s="20"/>
      <c r="AGY176" s="20"/>
      <c r="AGZ176" s="20"/>
      <c r="AHA176" s="20"/>
      <c r="AHB176" s="20"/>
      <c r="AHC176" s="20"/>
      <c r="AHD176" s="20"/>
      <c r="AHE176" s="20"/>
      <c r="AHF176" s="20"/>
      <c r="AHG176" s="20"/>
      <c r="AHH176" s="20"/>
      <c r="AHI176" s="20"/>
      <c r="AHJ176" s="20"/>
      <c r="AHK176" s="20"/>
      <c r="AHL176" s="20"/>
      <c r="AHM176" s="20"/>
      <c r="AHN176" s="20"/>
      <c r="AHO176" s="20"/>
      <c r="AHP176" s="20"/>
      <c r="AHQ176" s="20"/>
      <c r="AHR176" s="20"/>
      <c r="AHS176" s="20"/>
      <c r="AHT176" s="20"/>
      <c r="AHU176" s="20"/>
      <c r="AHV176" s="20"/>
      <c r="AHW176" s="20"/>
      <c r="AHX176" s="20"/>
      <c r="AHY176" s="20"/>
      <c r="AHZ176" s="20"/>
      <c r="AIA176" s="20"/>
      <c r="AIB176" s="20"/>
      <c r="AIC176" s="20"/>
      <c r="AID176" s="20"/>
      <c r="AIE176" s="20"/>
      <c r="AIF176" s="20"/>
      <c r="AIG176" s="20"/>
      <c r="AIH176" s="20"/>
      <c r="AII176" s="20"/>
      <c r="AIJ176" s="20"/>
      <c r="AIK176" s="20"/>
      <c r="AIL176" s="20"/>
      <c r="AIM176" s="20"/>
      <c r="AIN176" s="20"/>
      <c r="AIO176" s="20"/>
      <c r="AIP176" s="20"/>
      <c r="AIQ176" s="20"/>
      <c r="AIR176" s="20"/>
      <c r="AIS176" s="20"/>
      <c r="AIT176" s="20"/>
      <c r="AIU176" s="20"/>
      <c r="AIV176" s="20"/>
      <c r="AIW176" s="20"/>
      <c r="AIX176" s="20"/>
      <c r="AIY176" s="20"/>
      <c r="AIZ176" s="20"/>
      <c r="AJA176" s="20"/>
      <c r="AJB176" s="20"/>
      <c r="AJC176" s="20"/>
      <c r="AJD176" s="20"/>
      <c r="AJE176" s="20"/>
      <c r="AJF176" s="20"/>
      <c r="AJG176" s="20"/>
      <c r="AJH176" s="20"/>
      <c r="AJI176" s="20"/>
      <c r="AJJ176" s="20"/>
      <c r="AJK176" s="20"/>
      <c r="AJL176" s="20"/>
      <c r="AJM176" s="20"/>
      <c r="AJN176" s="20"/>
      <c r="AJO176" s="20"/>
      <c r="AJP176" s="20"/>
      <c r="AJQ176" s="20"/>
      <c r="AJR176" s="20"/>
      <c r="AJS176" s="20"/>
      <c r="AJT176" s="20"/>
      <c r="AJU176" s="20"/>
      <c r="AJV176" s="20"/>
      <c r="AJW176" s="20"/>
      <c r="AJX176" s="20"/>
      <c r="AJY176" s="20"/>
      <c r="AJZ176" s="20"/>
      <c r="AKA176" s="20"/>
      <c r="AKB176" s="20"/>
      <c r="AKC176" s="20"/>
      <c r="AKD176" s="20"/>
      <c r="AKE176" s="20"/>
      <c r="AKF176" s="20"/>
      <c r="AKG176" s="20"/>
      <c r="AKH176" s="20"/>
      <c r="AKI176" s="20"/>
      <c r="AKJ176" s="20"/>
      <c r="AKK176" s="20"/>
      <c r="AKL176" s="20"/>
      <c r="AKM176" s="20"/>
      <c r="AKN176" s="20"/>
      <c r="AKO176" s="20"/>
      <c r="AKP176" s="20"/>
      <c r="AKQ176" s="20"/>
      <c r="AKR176" s="20"/>
      <c r="AKS176" s="20"/>
      <c r="AKT176" s="20"/>
      <c r="AKU176" s="20"/>
      <c r="AKV176" s="20"/>
      <c r="AKW176" s="20"/>
      <c r="AKX176" s="20"/>
      <c r="AKY176" s="20"/>
      <c r="AKZ176" s="20"/>
      <c r="ALA176" s="20"/>
      <c r="ALB176" s="20"/>
      <c r="ALC176" s="20"/>
      <c r="ALD176" s="20"/>
      <c r="ALE176" s="20"/>
      <c r="ALF176" s="20"/>
      <c r="ALG176" s="20"/>
      <c r="ALH176" s="20"/>
      <c r="ALI176" s="20"/>
      <c r="ALJ176" s="20"/>
      <c r="ALK176" s="20"/>
      <c r="ALL176" s="20"/>
      <c r="ALM176" s="20"/>
      <c r="ALN176" s="20"/>
      <c r="ALO176" s="20"/>
      <c r="ALP176" s="20"/>
      <c r="ALQ176" s="20"/>
      <c r="ALR176" s="20"/>
      <c r="ALS176" s="20"/>
      <c r="ALT176" s="20"/>
      <c r="ALU176" s="20"/>
      <c r="ALV176" s="20"/>
      <c r="ALW176" s="20"/>
      <c r="ALX176" s="20"/>
      <c r="ALY176" s="20"/>
      <c r="ALZ176" s="20"/>
      <c r="AMA176" s="20"/>
      <c r="AMB176" s="20"/>
      <c r="AMC176" s="20"/>
      <c r="AMD176" s="20"/>
      <c r="AME176" s="20"/>
      <c r="AMF176" s="20"/>
      <c r="AMG176" s="20"/>
      <c r="AMH176" s="20"/>
      <c r="AMI176" s="20"/>
      <c r="AMJ176" s="20"/>
      <c r="AMK176" s="20"/>
    </row>
    <row r="177" spans="1:1025" s="21" customFormat="1" ht="27.75" customHeight="1">
      <c r="A177" s="90" t="s">
        <v>23</v>
      </c>
      <c r="B177" s="280" t="s">
        <v>55</v>
      </c>
      <c r="C177" s="280"/>
      <c r="D177" s="280"/>
      <c r="E177" s="280"/>
      <c r="F177" s="280"/>
      <c r="G177" s="108">
        <f>G162</f>
        <v>3354.08</v>
      </c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  <c r="IW177" s="20"/>
      <c r="IX177" s="20"/>
      <c r="IY177" s="20"/>
      <c r="IZ177" s="20"/>
      <c r="JA177" s="20"/>
      <c r="JB177" s="20"/>
      <c r="JC177" s="20"/>
      <c r="JD177" s="20"/>
      <c r="JE177" s="20"/>
      <c r="JF177" s="20"/>
      <c r="JG177" s="20"/>
      <c r="JH177" s="20"/>
      <c r="JI177" s="20"/>
      <c r="JJ177" s="20"/>
      <c r="JK177" s="20"/>
      <c r="JL177" s="20"/>
      <c r="JM177" s="20"/>
      <c r="JN177" s="20"/>
      <c r="JO177" s="20"/>
      <c r="JP177" s="20"/>
      <c r="JQ177" s="20"/>
      <c r="JR177" s="20"/>
      <c r="JS177" s="20"/>
      <c r="JT177" s="20"/>
      <c r="JU177" s="20"/>
      <c r="JV177" s="20"/>
      <c r="JW177" s="20"/>
      <c r="JX177" s="20"/>
      <c r="JY177" s="20"/>
      <c r="JZ177" s="20"/>
      <c r="KA177" s="20"/>
      <c r="KB177" s="20"/>
      <c r="KC177" s="20"/>
      <c r="KD177" s="20"/>
      <c r="KE177" s="20"/>
      <c r="KF177" s="20"/>
      <c r="KG177" s="20"/>
      <c r="KH177" s="20"/>
      <c r="KI177" s="20"/>
      <c r="KJ177" s="20"/>
      <c r="KK177" s="20"/>
      <c r="KL177" s="20"/>
      <c r="KM177" s="20"/>
      <c r="KN177" s="20"/>
      <c r="KO177" s="20"/>
      <c r="KP177" s="20"/>
      <c r="KQ177" s="20"/>
      <c r="KR177" s="20"/>
      <c r="KS177" s="20"/>
      <c r="KT177" s="20"/>
      <c r="KU177" s="20"/>
      <c r="KV177" s="20"/>
      <c r="KW177" s="20"/>
      <c r="KX177" s="20"/>
      <c r="KY177" s="20"/>
      <c r="KZ177" s="20"/>
      <c r="LA177" s="20"/>
      <c r="LB177" s="20"/>
      <c r="LC177" s="20"/>
      <c r="LD177" s="20"/>
      <c r="LE177" s="20"/>
      <c r="LF177" s="20"/>
      <c r="LG177" s="20"/>
      <c r="LH177" s="20"/>
      <c r="LI177" s="20"/>
      <c r="LJ177" s="20"/>
      <c r="LK177" s="20"/>
      <c r="LL177" s="20"/>
      <c r="LM177" s="20"/>
      <c r="LN177" s="20"/>
      <c r="LO177" s="20"/>
      <c r="LP177" s="20"/>
      <c r="LQ177" s="20"/>
      <c r="LR177" s="20"/>
      <c r="LS177" s="20"/>
      <c r="LT177" s="20"/>
      <c r="LU177" s="20"/>
      <c r="LV177" s="20"/>
      <c r="LW177" s="20"/>
      <c r="LX177" s="20"/>
      <c r="LY177" s="20"/>
      <c r="LZ177" s="20"/>
      <c r="MA177" s="20"/>
      <c r="MB177" s="20"/>
      <c r="MC177" s="20"/>
      <c r="MD177" s="20"/>
      <c r="ME177" s="20"/>
      <c r="MF177" s="20"/>
      <c r="MG177" s="20"/>
      <c r="MH177" s="20"/>
      <c r="MI177" s="20"/>
      <c r="MJ177" s="20"/>
      <c r="MK177" s="20"/>
      <c r="ML177" s="20"/>
      <c r="MM177" s="20"/>
      <c r="MN177" s="20"/>
      <c r="MO177" s="20"/>
      <c r="MP177" s="20"/>
      <c r="MQ177" s="20"/>
      <c r="MR177" s="20"/>
      <c r="MS177" s="20"/>
      <c r="MT177" s="20"/>
      <c r="MU177" s="20"/>
      <c r="MV177" s="20"/>
      <c r="MW177" s="20"/>
      <c r="MX177" s="20"/>
      <c r="MY177" s="20"/>
      <c r="MZ177" s="20"/>
      <c r="NA177" s="20"/>
      <c r="NB177" s="20"/>
      <c r="NC177" s="20"/>
      <c r="ND177" s="20"/>
      <c r="NE177" s="20"/>
      <c r="NF177" s="20"/>
      <c r="NG177" s="20"/>
      <c r="NH177" s="20"/>
      <c r="NI177" s="20"/>
      <c r="NJ177" s="20"/>
      <c r="NK177" s="20"/>
      <c r="NL177" s="20"/>
      <c r="NM177" s="20"/>
      <c r="NN177" s="20"/>
      <c r="NO177" s="20"/>
      <c r="NP177" s="20"/>
      <c r="NQ177" s="20"/>
      <c r="NR177" s="20"/>
      <c r="NS177" s="20"/>
      <c r="NT177" s="20"/>
      <c r="NU177" s="20"/>
      <c r="NV177" s="20"/>
      <c r="NW177" s="20"/>
      <c r="NX177" s="20"/>
      <c r="NY177" s="20"/>
      <c r="NZ177" s="20"/>
      <c r="OA177" s="20"/>
      <c r="OB177" s="20"/>
      <c r="OC177" s="20"/>
      <c r="OD177" s="20"/>
      <c r="OE177" s="20"/>
      <c r="OF177" s="20"/>
      <c r="OG177" s="20"/>
      <c r="OH177" s="20"/>
      <c r="OI177" s="20"/>
      <c r="OJ177" s="20"/>
      <c r="OK177" s="20"/>
      <c r="OL177" s="20"/>
      <c r="OM177" s="20"/>
      <c r="ON177" s="20"/>
      <c r="OO177" s="20"/>
      <c r="OP177" s="20"/>
      <c r="OQ177" s="20"/>
      <c r="OR177" s="20"/>
      <c r="OS177" s="20"/>
      <c r="OT177" s="20"/>
      <c r="OU177" s="20"/>
      <c r="OV177" s="20"/>
      <c r="OW177" s="20"/>
      <c r="OX177" s="20"/>
      <c r="OY177" s="20"/>
      <c r="OZ177" s="20"/>
      <c r="PA177" s="20"/>
      <c r="PB177" s="20"/>
      <c r="PC177" s="20"/>
      <c r="PD177" s="20"/>
      <c r="PE177" s="20"/>
      <c r="PF177" s="20"/>
      <c r="PG177" s="20"/>
      <c r="PH177" s="20"/>
      <c r="PI177" s="20"/>
      <c r="PJ177" s="20"/>
      <c r="PK177" s="20"/>
      <c r="PL177" s="20"/>
      <c r="PM177" s="20"/>
      <c r="PN177" s="20"/>
      <c r="PO177" s="20"/>
      <c r="PP177" s="20"/>
      <c r="PQ177" s="20"/>
      <c r="PR177" s="20"/>
      <c r="PS177" s="20"/>
      <c r="PT177" s="20"/>
      <c r="PU177" s="20"/>
      <c r="PV177" s="20"/>
      <c r="PW177" s="20"/>
      <c r="PX177" s="20"/>
      <c r="PY177" s="20"/>
      <c r="PZ177" s="20"/>
      <c r="QA177" s="20"/>
      <c r="QB177" s="20"/>
      <c r="QC177" s="20"/>
      <c r="QD177" s="20"/>
      <c r="QE177" s="20"/>
      <c r="QF177" s="20"/>
      <c r="QG177" s="20"/>
      <c r="QH177" s="20"/>
      <c r="QI177" s="20"/>
      <c r="QJ177" s="20"/>
      <c r="QK177" s="20"/>
      <c r="QL177" s="20"/>
      <c r="QM177" s="20"/>
      <c r="QN177" s="20"/>
      <c r="QO177" s="20"/>
      <c r="QP177" s="20"/>
      <c r="QQ177" s="20"/>
      <c r="QR177" s="20"/>
      <c r="QS177" s="20"/>
      <c r="QT177" s="20"/>
      <c r="QU177" s="20"/>
      <c r="QV177" s="20"/>
      <c r="QW177" s="20"/>
      <c r="QX177" s="20"/>
      <c r="QY177" s="20"/>
      <c r="QZ177" s="20"/>
      <c r="RA177" s="20"/>
      <c r="RB177" s="20"/>
      <c r="RC177" s="20"/>
      <c r="RD177" s="20"/>
      <c r="RE177" s="20"/>
      <c r="RF177" s="20"/>
      <c r="RG177" s="20"/>
      <c r="RH177" s="20"/>
      <c r="RI177" s="20"/>
      <c r="RJ177" s="20"/>
      <c r="RK177" s="20"/>
      <c r="RL177" s="20"/>
      <c r="RM177" s="20"/>
      <c r="RN177" s="20"/>
      <c r="RO177" s="20"/>
      <c r="RP177" s="20"/>
      <c r="RQ177" s="20"/>
      <c r="RR177" s="20"/>
      <c r="RS177" s="20"/>
      <c r="RT177" s="20"/>
      <c r="RU177" s="20"/>
      <c r="RV177" s="20"/>
      <c r="RW177" s="20"/>
      <c r="RX177" s="20"/>
      <c r="RY177" s="20"/>
      <c r="RZ177" s="20"/>
      <c r="SA177" s="20"/>
      <c r="SB177" s="20"/>
      <c r="SC177" s="20"/>
      <c r="SD177" s="20"/>
      <c r="SE177" s="20"/>
      <c r="SF177" s="20"/>
      <c r="SG177" s="20"/>
      <c r="SH177" s="20"/>
      <c r="SI177" s="20"/>
      <c r="SJ177" s="20"/>
      <c r="SK177" s="20"/>
      <c r="SL177" s="20"/>
      <c r="SM177" s="20"/>
      <c r="SN177" s="20"/>
      <c r="SO177" s="20"/>
      <c r="SP177" s="20"/>
      <c r="SQ177" s="20"/>
      <c r="SR177" s="20"/>
      <c r="SS177" s="20"/>
      <c r="ST177" s="20"/>
      <c r="SU177" s="20"/>
      <c r="SV177" s="20"/>
      <c r="SW177" s="20"/>
      <c r="SX177" s="20"/>
      <c r="SY177" s="20"/>
      <c r="SZ177" s="20"/>
      <c r="TA177" s="20"/>
      <c r="TB177" s="20"/>
      <c r="TC177" s="20"/>
      <c r="TD177" s="20"/>
      <c r="TE177" s="20"/>
      <c r="TF177" s="20"/>
      <c r="TG177" s="20"/>
      <c r="TH177" s="20"/>
      <c r="TI177" s="20"/>
      <c r="TJ177" s="20"/>
      <c r="TK177" s="20"/>
      <c r="TL177" s="20"/>
      <c r="TM177" s="20"/>
      <c r="TN177" s="20"/>
      <c r="TO177" s="20"/>
      <c r="TP177" s="20"/>
      <c r="TQ177" s="20"/>
      <c r="TR177" s="20"/>
      <c r="TS177" s="20"/>
      <c r="TT177" s="20"/>
      <c r="TU177" s="20"/>
      <c r="TV177" s="20"/>
      <c r="TW177" s="20"/>
      <c r="TX177" s="20"/>
      <c r="TY177" s="20"/>
      <c r="TZ177" s="20"/>
      <c r="UA177" s="20"/>
      <c r="UB177" s="20"/>
      <c r="UC177" s="20"/>
      <c r="UD177" s="20"/>
      <c r="UE177" s="20"/>
      <c r="UF177" s="20"/>
      <c r="UG177" s="20"/>
      <c r="UH177" s="20"/>
      <c r="UI177" s="20"/>
      <c r="UJ177" s="20"/>
      <c r="UK177" s="20"/>
      <c r="UL177" s="20"/>
      <c r="UM177" s="20"/>
      <c r="UN177" s="20"/>
      <c r="UO177" s="20"/>
      <c r="UP177" s="20"/>
      <c r="UQ177" s="20"/>
      <c r="UR177" s="20"/>
      <c r="US177" s="20"/>
      <c r="UT177" s="20"/>
      <c r="UU177" s="20"/>
      <c r="UV177" s="20"/>
      <c r="UW177" s="20"/>
      <c r="UX177" s="20"/>
      <c r="UY177" s="20"/>
      <c r="UZ177" s="20"/>
      <c r="VA177" s="20"/>
      <c r="VB177" s="20"/>
      <c r="VC177" s="20"/>
      <c r="VD177" s="20"/>
      <c r="VE177" s="20"/>
      <c r="VF177" s="20"/>
      <c r="VG177" s="20"/>
      <c r="VH177" s="20"/>
      <c r="VI177" s="20"/>
      <c r="VJ177" s="20"/>
      <c r="VK177" s="20"/>
      <c r="VL177" s="20"/>
      <c r="VM177" s="20"/>
      <c r="VN177" s="20"/>
      <c r="VO177" s="20"/>
      <c r="VP177" s="20"/>
      <c r="VQ177" s="20"/>
      <c r="VR177" s="20"/>
      <c r="VS177" s="20"/>
      <c r="VT177" s="20"/>
      <c r="VU177" s="20"/>
      <c r="VV177" s="20"/>
      <c r="VW177" s="20"/>
      <c r="VX177" s="20"/>
      <c r="VY177" s="20"/>
      <c r="VZ177" s="20"/>
      <c r="WA177" s="20"/>
      <c r="WB177" s="20"/>
      <c r="WC177" s="20"/>
      <c r="WD177" s="20"/>
      <c r="WE177" s="20"/>
      <c r="WF177" s="20"/>
      <c r="WG177" s="20"/>
      <c r="WH177" s="20"/>
      <c r="WI177" s="20"/>
      <c r="WJ177" s="20"/>
      <c r="WK177" s="20"/>
      <c r="WL177" s="20"/>
      <c r="WM177" s="20"/>
      <c r="WN177" s="20"/>
      <c r="WO177" s="20"/>
      <c r="WP177" s="20"/>
      <c r="WQ177" s="20"/>
      <c r="WR177" s="20"/>
      <c r="WS177" s="20"/>
      <c r="WT177" s="20"/>
      <c r="WU177" s="20"/>
      <c r="WV177" s="20"/>
      <c r="WW177" s="20"/>
      <c r="WX177" s="20"/>
      <c r="WY177" s="20"/>
      <c r="WZ177" s="20"/>
      <c r="XA177" s="20"/>
      <c r="XB177" s="20"/>
      <c r="XC177" s="20"/>
      <c r="XD177" s="20"/>
      <c r="XE177" s="20"/>
      <c r="XF177" s="20"/>
      <c r="XG177" s="20"/>
      <c r="XH177" s="20"/>
      <c r="XI177" s="20"/>
      <c r="XJ177" s="20"/>
      <c r="XK177" s="20"/>
      <c r="XL177" s="20"/>
      <c r="XM177" s="20"/>
      <c r="XN177" s="20"/>
      <c r="XO177" s="20"/>
      <c r="XP177" s="20"/>
      <c r="XQ177" s="20"/>
      <c r="XR177" s="20"/>
      <c r="XS177" s="20"/>
      <c r="XT177" s="20"/>
      <c r="XU177" s="20"/>
      <c r="XV177" s="20"/>
      <c r="XW177" s="20"/>
      <c r="XX177" s="20"/>
      <c r="XY177" s="20"/>
      <c r="XZ177" s="20"/>
      <c r="YA177" s="20"/>
      <c r="YB177" s="20"/>
      <c r="YC177" s="20"/>
      <c r="YD177" s="20"/>
      <c r="YE177" s="20"/>
      <c r="YF177" s="20"/>
      <c r="YG177" s="20"/>
      <c r="YH177" s="20"/>
      <c r="YI177" s="20"/>
      <c r="YJ177" s="20"/>
      <c r="YK177" s="20"/>
      <c r="YL177" s="20"/>
      <c r="YM177" s="20"/>
      <c r="YN177" s="20"/>
      <c r="YO177" s="20"/>
      <c r="YP177" s="20"/>
      <c r="YQ177" s="20"/>
      <c r="YR177" s="20"/>
      <c r="YS177" s="20"/>
      <c r="YT177" s="20"/>
      <c r="YU177" s="20"/>
      <c r="YV177" s="20"/>
      <c r="YW177" s="20"/>
      <c r="YX177" s="20"/>
      <c r="YY177" s="20"/>
      <c r="YZ177" s="20"/>
      <c r="ZA177" s="20"/>
      <c r="ZB177" s="20"/>
      <c r="ZC177" s="20"/>
      <c r="ZD177" s="20"/>
      <c r="ZE177" s="20"/>
      <c r="ZF177" s="20"/>
      <c r="ZG177" s="20"/>
      <c r="ZH177" s="20"/>
      <c r="ZI177" s="20"/>
      <c r="ZJ177" s="20"/>
      <c r="ZK177" s="20"/>
      <c r="ZL177" s="20"/>
      <c r="ZM177" s="20"/>
      <c r="ZN177" s="20"/>
      <c r="ZO177" s="20"/>
      <c r="ZP177" s="20"/>
      <c r="ZQ177" s="20"/>
      <c r="ZR177" s="20"/>
      <c r="ZS177" s="20"/>
      <c r="ZT177" s="20"/>
      <c r="ZU177" s="20"/>
      <c r="ZV177" s="20"/>
      <c r="ZW177" s="20"/>
      <c r="ZX177" s="20"/>
      <c r="ZY177" s="20"/>
      <c r="ZZ177" s="20"/>
      <c r="AAA177" s="20"/>
      <c r="AAB177" s="20"/>
      <c r="AAC177" s="20"/>
      <c r="AAD177" s="20"/>
      <c r="AAE177" s="20"/>
      <c r="AAF177" s="20"/>
      <c r="AAG177" s="20"/>
      <c r="AAH177" s="20"/>
      <c r="AAI177" s="20"/>
      <c r="AAJ177" s="20"/>
      <c r="AAK177" s="20"/>
      <c r="AAL177" s="20"/>
      <c r="AAM177" s="20"/>
      <c r="AAN177" s="20"/>
      <c r="AAO177" s="20"/>
      <c r="AAP177" s="20"/>
      <c r="AAQ177" s="20"/>
      <c r="AAR177" s="20"/>
      <c r="AAS177" s="20"/>
      <c r="AAT177" s="20"/>
      <c r="AAU177" s="20"/>
      <c r="AAV177" s="20"/>
      <c r="AAW177" s="20"/>
      <c r="AAX177" s="20"/>
      <c r="AAY177" s="20"/>
      <c r="AAZ177" s="20"/>
      <c r="ABA177" s="20"/>
      <c r="ABB177" s="20"/>
      <c r="ABC177" s="20"/>
      <c r="ABD177" s="20"/>
      <c r="ABE177" s="20"/>
      <c r="ABF177" s="20"/>
      <c r="ABG177" s="20"/>
      <c r="ABH177" s="20"/>
      <c r="ABI177" s="20"/>
      <c r="ABJ177" s="20"/>
      <c r="ABK177" s="20"/>
      <c r="ABL177" s="20"/>
      <c r="ABM177" s="20"/>
      <c r="ABN177" s="20"/>
      <c r="ABO177" s="20"/>
      <c r="ABP177" s="20"/>
      <c r="ABQ177" s="20"/>
      <c r="ABR177" s="20"/>
      <c r="ABS177" s="20"/>
      <c r="ABT177" s="20"/>
      <c r="ABU177" s="20"/>
      <c r="ABV177" s="20"/>
      <c r="ABW177" s="20"/>
      <c r="ABX177" s="20"/>
      <c r="ABY177" s="20"/>
      <c r="ABZ177" s="20"/>
      <c r="ACA177" s="20"/>
      <c r="ACB177" s="20"/>
      <c r="ACC177" s="20"/>
      <c r="ACD177" s="20"/>
      <c r="ACE177" s="20"/>
      <c r="ACF177" s="20"/>
      <c r="ACG177" s="20"/>
      <c r="ACH177" s="20"/>
      <c r="ACI177" s="20"/>
      <c r="ACJ177" s="20"/>
      <c r="ACK177" s="20"/>
      <c r="ACL177" s="20"/>
      <c r="ACM177" s="20"/>
      <c r="ACN177" s="20"/>
      <c r="ACO177" s="20"/>
      <c r="ACP177" s="20"/>
      <c r="ACQ177" s="20"/>
      <c r="ACR177" s="20"/>
      <c r="ACS177" s="20"/>
      <c r="ACT177" s="20"/>
      <c r="ACU177" s="20"/>
      <c r="ACV177" s="20"/>
      <c r="ACW177" s="20"/>
      <c r="ACX177" s="20"/>
      <c r="ACY177" s="20"/>
      <c r="ACZ177" s="20"/>
      <c r="ADA177" s="20"/>
      <c r="ADB177" s="20"/>
      <c r="ADC177" s="20"/>
      <c r="ADD177" s="20"/>
      <c r="ADE177" s="20"/>
      <c r="ADF177" s="20"/>
      <c r="ADG177" s="20"/>
      <c r="ADH177" s="20"/>
      <c r="ADI177" s="20"/>
      <c r="ADJ177" s="20"/>
      <c r="ADK177" s="20"/>
      <c r="ADL177" s="20"/>
      <c r="ADM177" s="20"/>
      <c r="ADN177" s="20"/>
      <c r="ADO177" s="20"/>
      <c r="ADP177" s="20"/>
      <c r="ADQ177" s="20"/>
      <c r="ADR177" s="20"/>
      <c r="ADS177" s="20"/>
      <c r="ADT177" s="20"/>
      <c r="ADU177" s="20"/>
      <c r="ADV177" s="20"/>
      <c r="ADW177" s="20"/>
      <c r="ADX177" s="20"/>
      <c r="ADY177" s="20"/>
      <c r="ADZ177" s="20"/>
      <c r="AEA177" s="20"/>
      <c r="AEB177" s="20"/>
      <c r="AEC177" s="20"/>
      <c r="AED177" s="20"/>
      <c r="AEE177" s="20"/>
      <c r="AEF177" s="20"/>
      <c r="AEG177" s="20"/>
      <c r="AEH177" s="20"/>
      <c r="AEI177" s="20"/>
      <c r="AEJ177" s="20"/>
      <c r="AEK177" s="20"/>
      <c r="AEL177" s="20"/>
      <c r="AEM177" s="20"/>
      <c r="AEN177" s="20"/>
      <c r="AEO177" s="20"/>
      <c r="AEP177" s="20"/>
      <c r="AEQ177" s="20"/>
      <c r="AER177" s="20"/>
      <c r="AES177" s="20"/>
      <c r="AET177" s="20"/>
      <c r="AEU177" s="20"/>
      <c r="AEV177" s="20"/>
      <c r="AEW177" s="20"/>
      <c r="AEX177" s="20"/>
      <c r="AEY177" s="20"/>
      <c r="AEZ177" s="20"/>
      <c r="AFA177" s="20"/>
      <c r="AFB177" s="20"/>
      <c r="AFC177" s="20"/>
      <c r="AFD177" s="20"/>
      <c r="AFE177" s="20"/>
      <c r="AFF177" s="20"/>
      <c r="AFG177" s="20"/>
      <c r="AFH177" s="20"/>
      <c r="AFI177" s="20"/>
      <c r="AFJ177" s="20"/>
      <c r="AFK177" s="20"/>
      <c r="AFL177" s="20"/>
      <c r="AFM177" s="20"/>
      <c r="AFN177" s="20"/>
      <c r="AFO177" s="20"/>
      <c r="AFP177" s="20"/>
      <c r="AFQ177" s="20"/>
      <c r="AFR177" s="20"/>
      <c r="AFS177" s="20"/>
      <c r="AFT177" s="20"/>
      <c r="AFU177" s="20"/>
      <c r="AFV177" s="20"/>
      <c r="AFW177" s="20"/>
      <c r="AFX177" s="20"/>
      <c r="AFY177" s="20"/>
      <c r="AFZ177" s="20"/>
      <c r="AGA177" s="20"/>
      <c r="AGB177" s="20"/>
      <c r="AGC177" s="20"/>
      <c r="AGD177" s="20"/>
      <c r="AGE177" s="20"/>
      <c r="AGF177" s="20"/>
      <c r="AGG177" s="20"/>
      <c r="AGH177" s="20"/>
      <c r="AGI177" s="20"/>
      <c r="AGJ177" s="20"/>
      <c r="AGK177" s="20"/>
      <c r="AGL177" s="20"/>
      <c r="AGM177" s="20"/>
      <c r="AGN177" s="20"/>
      <c r="AGO177" s="20"/>
      <c r="AGP177" s="20"/>
      <c r="AGQ177" s="20"/>
      <c r="AGR177" s="20"/>
      <c r="AGS177" s="20"/>
      <c r="AGT177" s="20"/>
      <c r="AGU177" s="20"/>
      <c r="AGV177" s="20"/>
      <c r="AGW177" s="20"/>
      <c r="AGX177" s="20"/>
      <c r="AGY177" s="20"/>
      <c r="AGZ177" s="20"/>
      <c r="AHA177" s="20"/>
      <c r="AHB177" s="20"/>
      <c r="AHC177" s="20"/>
      <c r="AHD177" s="20"/>
      <c r="AHE177" s="20"/>
      <c r="AHF177" s="20"/>
      <c r="AHG177" s="20"/>
      <c r="AHH177" s="20"/>
      <c r="AHI177" s="20"/>
      <c r="AHJ177" s="20"/>
      <c r="AHK177" s="20"/>
      <c r="AHL177" s="20"/>
      <c r="AHM177" s="20"/>
      <c r="AHN177" s="20"/>
      <c r="AHO177" s="20"/>
      <c r="AHP177" s="20"/>
      <c r="AHQ177" s="20"/>
      <c r="AHR177" s="20"/>
      <c r="AHS177" s="20"/>
      <c r="AHT177" s="20"/>
      <c r="AHU177" s="20"/>
      <c r="AHV177" s="20"/>
      <c r="AHW177" s="20"/>
      <c r="AHX177" s="20"/>
      <c r="AHY177" s="20"/>
      <c r="AHZ177" s="20"/>
      <c r="AIA177" s="20"/>
      <c r="AIB177" s="20"/>
      <c r="AIC177" s="20"/>
      <c r="AID177" s="20"/>
      <c r="AIE177" s="20"/>
      <c r="AIF177" s="20"/>
      <c r="AIG177" s="20"/>
      <c r="AIH177" s="20"/>
      <c r="AII177" s="20"/>
      <c r="AIJ177" s="20"/>
      <c r="AIK177" s="20"/>
      <c r="AIL177" s="20"/>
      <c r="AIM177" s="20"/>
      <c r="AIN177" s="20"/>
      <c r="AIO177" s="20"/>
      <c r="AIP177" s="20"/>
      <c r="AIQ177" s="20"/>
      <c r="AIR177" s="20"/>
      <c r="AIS177" s="20"/>
      <c r="AIT177" s="20"/>
      <c r="AIU177" s="20"/>
      <c r="AIV177" s="20"/>
      <c r="AIW177" s="20"/>
      <c r="AIX177" s="20"/>
      <c r="AIY177" s="20"/>
      <c r="AIZ177" s="20"/>
      <c r="AJA177" s="20"/>
      <c r="AJB177" s="20"/>
      <c r="AJC177" s="20"/>
      <c r="AJD177" s="20"/>
      <c r="AJE177" s="20"/>
      <c r="AJF177" s="20"/>
      <c r="AJG177" s="20"/>
      <c r="AJH177" s="20"/>
      <c r="AJI177" s="20"/>
      <c r="AJJ177" s="20"/>
      <c r="AJK177" s="20"/>
      <c r="AJL177" s="20"/>
      <c r="AJM177" s="20"/>
      <c r="AJN177" s="20"/>
      <c r="AJO177" s="20"/>
      <c r="AJP177" s="20"/>
      <c r="AJQ177" s="20"/>
      <c r="AJR177" s="20"/>
      <c r="AJS177" s="20"/>
      <c r="AJT177" s="20"/>
      <c r="AJU177" s="20"/>
      <c r="AJV177" s="20"/>
      <c r="AJW177" s="20"/>
      <c r="AJX177" s="20"/>
      <c r="AJY177" s="20"/>
      <c r="AJZ177" s="20"/>
      <c r="AKA177" s="20"/>
      <c r="AKB177" s="20"/>
      <c r="AKC177" s="20"/>
      <c r="AKD177" s="20"/>
      <c r="AKE177" s="20"/>
      <c r="AKF177" s="20"/>
      <c r="AKG177" s="20"/>
      <c r="AKH177" s="20"/>
      <c r="AKI177" s="20"/>
      <c r="AKJ177" s="20"/>
      <c r="AKK177" s="20"/>
      <c r="AKL177" s="20"/>
      <c r="AKM177" s="20"/>
      <c r="AKN177" s="20"/>
      <c r="AKO177" s="20"/>
      <c r="AKP177" s="20"/>
      <c r="AKQ177" s="20"/>
      <c r="AKR177" s="20"/>
      <c r="AKS177" s="20"/>
      <c r="AKT177" s="20"/>
      <c r="AKU177" s="20"/>
      <c r="AKV177" s="20"/>
      <c r="AKW177" s="20"/>
      <c r="AKX177" s="20"/>
      <c r="AKY177" s="20"/>
      <c r="AKZ177" s="20"/>
      <c r="ALA177" s="20"/>
      <c r="ALB177" s="20"/>
      <c r="ALC177" s="20"/>
      <c r="ALD177" s="20"/>
      <c r="ALE177" s="20"/>
      <c r="ALF177" s="20"/>
      <c r="ALG177" s="20"/>
      <c r="ALH177" s="20"/>
      <c r="ALI177" s="20"/>
      <c r="ALJ177" s="20"/>
      <c r="ALK177" s="20"/>
      <c r="ALL177" s="20"/>
      <c r="ALM177" s="20"/>
      <c r="ALN177" s="20"/>
      <c r="ALO177" s="20"/>
      <c r="ALP177" s="20"/>
      <c r="ALQ177" s="20"/>
      <c r="ALR177" s="20"/>
      <c r="ALS177" s="20"/>
      <c r="ALT177" s="20"/>
      <c r="ALU177" s="20"/>
      <c r="ALV177" s="20"/>
      <c r="ALW177" s="20"/>
      <c r="ALX177" s="20"/>
      <c r="ALY177" s="20"/>
      <c r="ALZ177" s="20"/>
      <c r="AMA177" s="20"/>
      <c r="AMB177" s="20"/>
      <c r="AMC177" s="20"/>
      <c r="AMD177" s="20"/>
      <c r="AME177" s="20"/>
      <c r="AMF177" s="20"/>
      <c r="AMG177" s="20"/>
      <c r="AMH177" s="20"/>
      <c r="AMI177" s="20"/>
      <c r="AMJ177" s="20"/>
      <c r="AMK177" s="20"/>
    </row>
    <row r="178" spans="1:1025" ht="19.5" customHeight="1">
      <c r="A178" s="374" t="s">
        <v>209</v>
      </c>
      <c r="B178" s="374"/>
      <c r="C178" s="374"/>
      <c r="D178" s="374"/>
      <c r="E178" s="374"/>
      <c r="F178" s="374"/>
      <c r="G178" s="103">
        <f>SUM(G176:G177)</f>
        <v>10314.342333333332</v>
      </c>
      <c r="H178" s="28"/>
    </row>
    <row r="179" spans="1:1025" ht="24" customHeight="1">
      <c r="A179" s="37"/>
      <c r="B179" s="38"/>
      <c r="C179" s="38"/>
      <c r="D179" s="101"/>
      <c r="E179" s="101"/>
      <c r="F179" s="101"/>
      <c r="G179" s="101"/>
      <c r="H179" s="3"/>
    </row>
    <row r="180" spans="1:1025">
      <c r="A180" s="14"/>
      <c r="B180" s="39"/>
      <c r="C180" s="22"/>
      <c r="D180" s="27"/>
      <c r="E180" s="27"/>
      <c r="F180" s="27"/>
      <c r="G180" s="27"/>
    </row>
    <row r="181" spans="1:1025">
      <c r="D181" s="27"/>
      <c r="E181" s="27"/>
      <c r="F181" s="27"/>
      <c r="G181" s="27"/>
    </row>
    <row r="182" spans="1:1025">
      <c r="D182" s="27"/>
      <c r="E182" s="27"/>
      <c r="F182" s="27"/>
      <c r="G182" s="27"/>
    </row>
  </sheetData>
  <mergeCells count="198">
    <mergeCell ref="A176:F176"/>
    <mergeCell ref="B177:F177"/>
    <mergeCell ref="A178:F178"/>
    <mergeCell ref="B33:F33"/>
    <mergeCell ref="B124:F124"/>
    <mergeCell ref="B125:F125"/>
    <mergeCell ref="A162:F162"/>
    <mergeCell ref="B163:G163"/>
    <mergeCell ref="A164:A166"/>
    <mergeCell ref="B164:B166"/>
    <mergeCell ref="C164:D164"/>
    <mergeCell ref="C165:D165"/>
    <mergeCell ref="C166:D166"/>
    <mergeCell ref="B158:C159"/>
    <mergeCell ref="D158:E158"/>
    <mergeCell ref="D159:E159"/>
    <mergeCell ref="B160:C160"/>
    <mergeCell ref="D160:E160"/>
    <mergeCell ref="B161:C161"/>
    <mergeCell ref="A152:F152"/>
    <mergeCell ref="B132:F132"/>
    <mergeCell ref="A121:D121"/>
    <mergeCell ref="E121:F121"/>
    <mergeCell ref="B141:G141"/>
    <mergeCell ref="B63:G63"/>
    <mergeCell ref="B66:G66"/>
    <mergeCell ref="E68:F68"/>
    <mergeCell ref="E67:F67"/>
    <mergeCell ref="C84:D84"/>
    <mergeCell ref="C85:D85"/>
    <mergeCell ref="B70:D70"/>
    <mergeCell ref="E73:F73"/>
    <mergeCell ref="E74:F74"/>
    <mergeCell ref="B83:B86"/>
    <mergeCell ref="E85:F85"/>
    <mergeCell ref="E83:F83"/>
    <mergeCell ref="E84:F84"/>
    <mergeCell ref="E69:F69"/>
    <mergeCell ref="E70:F70"/>
    <mergeCell ref="E71:F71"/>
    <mergeCell ref="B69:D69"/>
    <mergeCell ref="B71:D71"/>
    <mergeCell ref="B73:D73"/>
    <mergeCell ref="B74:D74"/>
    <mergeCell ref="B75:D75"/>
    <mergeCell ref="B172:F172"/>
    <mergeCell ref="B173:F173"/>
    <mergeCell ref="B174:F174"/>
    <mergeCell ref="B36:F36"/>
    <mergeCell ref="B34:F34"/>
    <mergeCell ref="B35:F35"/>
    <mergeCell ref="B22:F22"/>
    <mergeCell ref="B25:F25"/>
    <mergeCell ref="C87:D87"/>
    <mergeCell ref="B62:G62"/>
    <mergeCell ref="B32:F32"/>
    <mergeCell ref="B30:F30"/>
    <mergeCell ref="E42:F42"/>
    <mergeCell ref="B42:D42"/>
    <mergeCell ref="B38:G38"/>
    <mergeCell ref="A41:G41"/>
    <mergeCell ref="B43:F43"/>
    <mergeCell ref="B47:F47"/>
    <mergeCell ref="A48:F48"/>
    <mergeCell ref="B54:G54"/>
    <mergeCell ref="A57:G57"/>
    <mergeCell ref="E86:F86"/>
    <mergeCell ref="B67:D67"/>
    <mergeCell ref="B68:D68"/>
    <mergeCell ref="C6:G6"/>
    <mergeCell ref="B12:E12"/>
    <mergeCell ref="F12:G12"/>
    <mergeCell ref="A7:B7"/>
    <mergeCell ref="C7:G7"/>
    <mergeCell ref="A8:C8"/>
    <mergeCell ref="A9:G9"/>
    <mergeCell ref="E11:G11"/>
    <mergeCell ref="A18:G18"/>
    <mergeCell ref="B13:F13"/>
    <mergeCell ref="B37:G37"/>
    <mergeCell ref="B31:F31"/>
    <mergeCell ref="B28:F28"/>
    <mergeCell ref="B29:F29"/>
    <mergeCell ref="B59:F59"/>
    <mergeCell ref="B60:F60"/>
    <mergeCell ref="A61:F61"/>
    <mergeCell ref="B58:F58"/>
    <mergeCell ref="B44:F44"/>
    <mergeCell ref="B45:F45"/>
    <mergeCell ref="E46:F46"/>
    <mergeCell ref="B46:D46"/>
    <mergeCell ref="B49:F49"/>
    <mergeCell ref="A50:F50"/>
    <mergeCell ref="A52:F52"/>
    <mergeCell ref="B53:G53"/>
    <mergeCell ref="A1:G1"/>
    <mergeCell ref="A2:G2"/>
    <mergeCell ref="B4:G4"/>
    <mergeCell ref="A5:G5"/>
    <mergeCell ref="B11:D11"/>
    <mergeCell ref="B10:D10"/>
    <mergeCell ref="E10:G10"/>
    <mergeCell ref="B27:F27"/>
    <mergeCell ref="B24:F24"/>
    <mergeCell ref="A6:B6"/>
    <mergeCell ref="B23:F23"/>
    <mergeCell ref="B26:F26"/>
    <mergeCell ref="A14:G14"/>
    <mergeCell ref="A15:C15"/>
    <mergeCell ref="D15:E15"/>
    <mergeCell ref="F15:G15"/>
    <mergeCell ref="A16:C17"/>
    <mergeCell ref="D16:E17"/>
    <mergeCell ref="F16:G17"/>
    <mergeCell ref="A21:G21"/>
    <mergeCell ref="A19:G19"/>
    <mergeCell ref="B3:D3"/>
    <mergeCell ref="F3:G3"/>
    <mergeCell ref="A20:G20"/>
    <mergeCell ref="E88:F88"/>
    <mergeCell ref="A107:G107"/>
    <mergeCell ref="B108:F108"/>
    <mergeCell ref="A94:F94"/>
    <mergeCell ref="B95:G95"/>
    <mergeCell ref="C88:D88"/>
    <mergeCell ref="C89:D89"/>
    <mergeCell ref="E89:F89"/>
    <mergeCell ref="B90:F90"/>
    <mergeCell ref="B100:F100"/>
    <mergeCell ref="A104:F104"/>
    <mergeCell ref="G87:G89"/>
    <mergeCell ref="E87:F87"/>
    <mergeCell ref="B92:F92"/>
    <mergeCell ref="B93:F93"/>
    <mergeCell ref="B91:F91"/>
    <mergeCell ref="B171:F171"/>
    <mergeCell ref="B114:F114"/>
    <mergeCell ref="A115:F115"/>
    <mergeCell ref="A170:F170"/>
    <mergeCell ref="A143:G143"/>
    <mergeCell ref="B144:F144"/>
    <mergeCell ref="B145:F145"/>
    <mergeCell ref="B146:F146"/>
    <mergeCell ref="B147:F147"/>
    <mergeCell ref="A148:F148"/>
    <mergeCell ref="A150:G150"/>
    <mergeCell ref="A156:F156"/>
    <mergeCell ref="B157:E157"/>
    <mergeCell ref="D161:E161"/>
    <mergeCell ref="A130:F130"/>
    <mergeCell ref="B110:F110"/>
    <mergeCell ref="B111:F111"/>
    <mergeCell ref="B112:F112"/>
    <mergeCell ref="A169:G169"/>
    <mergeCell ref="B113:F113"/>
    <mergeCell ref="B175:F175"/>
    <mergeCell ref="H157:I157"/>
    <mergeCell ref="E8:F8"/>
    <mergeCell ref="B126:F126"/>
    <mergeCell ref="B127:F127"/>
    <mergeCell ref="B128:F128"/>
    <mergeCell ref="B129:F129"/>
    <mergeCell ref="B133:F133"/>
    <mergeCell ref="E72:F72"/>
    <mergeCell ref="E76:F76"/>
    <mergeCell ref="A76:D76"/>
    <mergeCell ref="B78:G78"/>
    <mergeCell ref="B81:G81"/>
    <mergeCell ref="B82:F82"/>
    <mergeCell ref="C86:D86"/>
    <mergeCell ref="G83:G86"/>
    <mergeCell ref="B72:D72"/>
    <mergeCell ref="B77:G77"/>
    <mergeCell ref="A119:G119"/>
    <mergeCell ref="A83:A86"/>
    <mergeCell ref="C83:D83"/>
    <mergeCell ref="A158:A159"/>
    <mergeCell ref="E75:F75"/>
    <mergeCell ref="A134:F134"/>
    <mergeCell ref="A118:G118"/>
    <mergeCell ref="A87:A89"/>
    <mergeCell ref="B87:B89"/>
    <mergeCell ref="B123:F123"/>
    <mergeCell ref="B151:E151"/>
    <mergeCell ref="B153:E153"/>
    <mergeCell ref="A154:F154"/>
    <mergeCell ref="B155:E155"/>
    <mergeCell ref="B96:G96"/>
    <mergeCell ref="A99:G99"/>
    <mergeCell ref="B101:F101"/>
    <mergeCell ref="B102:F102"/>
    <mergeCell ref="B103:F103"/>
    <mergeCell ref="B137:F137"/>
    <mergeCell ref="A136:G136"/>
    <mergeCell ref="B138:F138"/>
    <mergeCell ref="B139:F139"/>
    <mergeCell ref="A140:F140"/>
    <mergeCell ref="B109:F109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headerFooter>
    <oddFooter>&amp;C&amp;A&amp;R&amp;P de &amp;N</oddFooter>
  </headerFooter>
  <rowBreaks count="1" manualBreakCount="1">
    <brk id="76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topLeftCell="A157" zoomScaleNormal="100" workbookViewId="0">
      <selection activeCell="G85" sqref="G85:G88"/>
    </sheetView>
  </sheetViews>
  <sheetFormatPr defaultRowHeight="15"/>
  <cols>
    <col min="1" max="1" width="17.5703125" customWidth="1"/>
    <col min="2" max="2" width="16.85546875" customWidth="1"/>
    <col min="3" max="3" width="21.85546875" customWidth="1"/>
    <col min="4" max="4" width="20.5703125" customWidth="1"/>
    <col min="5" max="5" width="12.5703125" customWidth="1"/>
    <col min="6" max="6" width="24.85546875" customWidth="1"/>
    <col min="7" max="7" width="19.5703125" customWidth="1"/>
    <col min="8" max="8" width="13" customWidth="1"/>
    <col min="9" max="9" width="12.7109375" customWidth="1"/>
  </cols>
  <sheetData>
    <row r="1" spans="1:10">
      <c r="A1" s="313" t="s">
        <v>36</v>
      </c>
      <c r="B1" s="313"/>
      <c r="C1" s="313"/>
      <c r="D1" s="313"/>
      <c r="E1" s="313"/>
      <c r="F1" s="313"/>
      <c r="G1" s="313"/>
      <c r="H1" s="3"/>
      <c r="I1" s="3"/>
    </row>
    <row r="2" spans="1:10">
      <c r="A2" s="314" t="s">
        <v>0</v>
      </c>
      <c r="B2" s="314"/>
      <c r="C2" s="314"/>
      <c r="D2" s="314"/>
      <c r="E2" s="314"/>
      <c r="F2" s="314"/>
      <c r="G2" s="314"/>
      <c r="H2" s="3"/>
      <c r="I2" s="31"/>
    </row>
    <row r="3" spans="1:10">
      <c r="A3" s="131" t="s">
        <v>1</v>
      </c>
      <c r="B3" s="333" t="str">
        <f>'AL - DIURNO DESARMADO 12x36'!B3:D3</f>
        <v>23242.002232/2020-15</v>
      </c>
      <c r="C3" s="333"/>
      <c r="D3" s="333"/>
      <c r="E3" s="132" t="s">
        <v>2</v>
      </c>
      <c r="F3" s="334" t="str">
        <f>'AL - DIURNO DESARMADO 12x36'!F3:G3</f>
        <v>02/2021</v>
      </c>
      <c r="G3" s="384"/>
      <c r="H3" s="3"/>
      <c r="I3" s="3"/>
    </row>
    <row r="4" spans="1:10">
      <c r="A4" s="131" t="s">
        <v>3</v>
      </c>
      <c r="B4" s="315">
        <f ca="1">NOW()</f>
        <v>44335.701136689815</v>
      </c>
      <c r="C4" s="315"/>
      <c r="D4" s="315"/>
      <c r="E4" s="315"/>
      <c r="F4" s="315"/>
      <c r="G4" s="315"/>
      <c r="H4" s="3"/>
      <c r="I4" s="3"/>
    </row>
    <row r="5" spans="1:10">
      <c r="A5" s="316" t="s">
        <v>4</v>
      </c>
      <c r="B5" s="316"/>
      <c r="C5" s="316"/>
      <c r="D5" s="316"/>
      <c r="E5" s="316"/>
      <c r="F5" s="316"/>
      <c r="G5" s="316"/>
      <c r="H5" s="4"/>
      <c r="I5" s="3"/>
    </row>
    <row r="6" spans="1:10">
      <c r="A6" s="322" t="s">
        <v>5</v>
      </c>
      <c r="B6" s="322"/>
      <c r="C6" s="344" t="s">
        <v>328</v>
      </c>
      <c r="D6" s="344"/>
      <c r="E6" s="344"/>
      <c r="F6" s="344"/>
      <c r="G6" s="344"/>
      <c r="H6" s="5"/>
      <c r="I6" s="3"/>
    </row>
    <row r="7" spans="1:10">
      <c r="A7" s="322" t="s">
        <v>6</v>
      </c>
      <c r="B7" s="322"/>
      <c r="C7" s="344" t="str">
        <f>'AL - DIURNO DESARMADO 12x36'!C7:G7</f>
        <v>10.662.072/0004-09</v>
      </c>
      <c r="D7" s="344"/>
      <c r="E7" s="344"/>
      <c r="F7" s="344"/>
      <c r="G7" s="344"/>
      <c r="H7" s="6"/>
      <c r="I7" s="3"/>
    </row>
    <row r="8" spans="1:10">
      <c r="A8" s="322" t="s">
        <v>258</v>
      </c>
      <c r="B8" s="322"/>
      <c r="C8" s="322"/>
      <c r="D8" s="178"/>
      <c r="E8" s="402">
        <v>1</v>
      </c>
      <c r="F8" s="402"/>
      <c r="G8" s="179" t="str">
        <f>IF(E8=1,"Lucro Real",IF(E8=2,"Lucro Presumido",IF(E8=3,"SIMPLES-Anexo III",IF(E8=4,"SIMPLES-Anexo IV","RT Inválido"))))</f>
        <v>Lucro Real</v>
      </c>
      <c r="H8" s="6"/>
      <c r="I8" s="3"/>
    </row>
    <row r="9" spans="1:10">
      <c r="A9" s="316" t="s">
        <v>7</v>
      </c>
      <c r="B9" s="316"/>
      <c r="C9" s="316"/>
      <c r="D9" s="316"/>
      <c r="E9" s="316"/>
      <c r="F9" s="316"/>
      <c r="G9" s="316"/>
      <c r="H9" s="6"/>
      <c r="I9" s="3"/>
    </row>
    <row r="10" spans="1:10">
      <c r="A10" s="180" t="s">
        <v>8</v>
      </c>
      <c r="B10" s="318" t="s">
        <v>9</v>
      </c>
      <c r="C10" s="318"/>
      <c r="D10" s="318"/>
      <c r="E10" s="319">
        <f ca="1">NOW()</f>
        <v>44335.701136689815</v>
      </c>
      <c r="F10" s="320"/>
      <c r="G10" s="320"/>
      <c r="H10" s="6"/>
      <c r="I10" s="3"/>
    </row>
    <row r="11" spans="1:10">
      <c r="A11" s="180" t="s">
        <v>10</v>
      </c>
      <c r="B11" s="317" t="s">
        <v>11</v>
      </c>
      <c r="C11" s="317"/>
      <c r="D11" s="317"/>
      <c r="E11" s="350" t="s">
        <v>329</v>
      </c>
      <c r="F11" s="350"/>
      <c r="G11" s="350"/>
      <c r="H11" s="3"/>
      <c r="I11" s="3"/>
    </row>
    <row r="12" spans="1:10">
      <c r="A12" s="181" t="s">
        <v>12</v>
      </c>
      <c r="B12" s="345" t="s">
        <v>259</v>
      </c>
      <c r="C12" s="346"/>
      <c r="D12" s="346"/>
      <c r="E12" s="346"/>
      <c r="F12" s="386" t="s">
        <v>253</v>
      </c>
      <c r="G12" s="387"/>
      <c r="H12" s="3"/>
      <c r="I12" s="3"/>
    </row>
    <row r="13" spans="1:10">
      <c r="A13" s="180" t="s">
        <v>13</v>
      </c>
      <c r="B13" s="352" t="s">
        <v>14</v>
      </c>
      <c r="C13" s="352"/>
      <c r="D13" s="352"/>
      <c r="E13" s="352"/>
      <c r="F13" s="324"/>
      <c r="G13" s="182">
        <v>30</v>
      </c>
      <c r="H13" s="31"/>
      <c r="I13" s="31"/>
      <c r="J13" s="145"/>
    </row>
    <row r="14" spans="1:10">
      <c r="A14" s="325" t="s">
        <v>280</v>
      </c>
      <c r="B14" s="325"/>
      <c r="C14" s="325"/>
      <c r="D14" s="325"/>
      <c r="E14" s="325"/>
      <c r="F14" s="325"/>
      <c r="G14" s="325"/>
      <c r="H14" s="31"/>
      <c r="I14" s="31"/>
      <c r="J14" s="145"/>
    </row>
    <row r="15" spans="1:10">
      <c r="A15" s="326" t="s">
        <v>281</v>
      </c>
      <c r="B15" s="326"/>
      <c r="C15" s="326"/>
      <c r="D15" s="327" t="s">
        <v>282</v>
      </c>
      <c r="E15" s="327"/>
      <c r="F15" s="327" t="s">
        <v>283</v>
      </c>
      <c r="G15" s="327"/>
      <c r="H15" s="31"/>
      <c r="I15" s="31"/>
      <c r="J15" s="145"/>
    </row>
    <row r="16" spans="1:10">
      <c r="A16" s="265" t="s">
        <v>346</v>
      </c>
      <c r="B16" s="265"/>
      <c r="C16" s="265"/>
      <c r="D16" s="329" t="s">
        <v>284</v>
      </c>
      <c r="E16" s="329"/>
      <c r="F16" s="388">
        <v>5</v>
      </c>
      <c r="G16" s="388"/>
      <c r="H16" s="31"/>
      <c r="I16" s="31"/>
      <c r="J16" s="145"/>
    </row>
    <row r="17" spans="1:9">
      <c r="A17" s="265"/>
      <c r="B17" s="265"/>
      <c r="C17" s="265"/>
      <c r="D17" s="329"/>
      <c r="E17" s="329"/>
      <c r="F17" s="388"/>
      <c r="G17" s="388"/>
      <c r="H17" s="3"/>
      <c r="I17" s="3"/>
    </row>
    <row r="18" spans="1:9">
      <c r="A18" s="351"/>
      <c r="B18" s="351"/>
      <c r="C18" s="351"/>
      <c r="D18" s="351"/>
      <c r="E18" s="351"/>
      <c r="F18" s="351"/>
      <c r="G18" s="351"/>
      <c r="H18" s="3"/>
      <c r="I18" s="7"/>
    </row>
    <row r="19" spans="1:9" ht="15.75">
      <c r="A19" s="332" t="s">
        <v>293</v>
      </c>
      <c r="B19" s="332"/>
      <c r="C19" s="332"/>
      <c r="D19" s="332"/>
      <c r="E19" s="332"/>
      <c r="F19" s="332"/>
      <c r="G19" s="332"/>
      <c r="H19" s="3"/>
      <c r="I19" s="7"/>
    </row>
    <row r="20" spans="1:9">
      <c r="A20" s="314" t="s">
        <v>292</v>
      </c>
      <c r="B20" s="314"/>
      <c r="C20" s="314"/>
      <c r="D20" s="314"/>
      <c r="E20" s="314"/>
      <c r="F20" s="314"/>
      <c r="G20" s="314"/>
      <c r="H20" s="3"/>
      <c r="I20" s="7"/>
    </row>
    <row r="21" spans="1:9">
      <c r="A21" s="331" t="s">
        <v>294</v>
      </c>
      <c r="B21" s="331"/>
      <c r="C21" s="331"/>
      <c r="D21" s="331"/>
      <c r="E21" s="331"/>
      <c r="F21" s="331"/>
      <c r="G21" s="331"/>
      <c r="H21" s="3"/>
      <c r="I21" s="7"/>
    </row>
    <row r="22" spans="1:9" ht="63.75">
      <c r="A22" s="49">
        <v>1</v>
      </c>
      <c r="B22" s="277" t="s">
        <v>260</v>
      </c>
      <c r="C22" s="277"/>
      <c r="D22" s="277"/>
      <c r="E22" s="277"/>
      <c r="F22" s="354"/>
      <c r="G22" s="183" t="s">
        <v>345</v>
      </c>
      <c r="H22" s="3"/>
      <c r="I22" s="7"/>
    </row>
    <row r="23" spans="1:9">
      <c r="A23" s="49">
        <v>2</v>
      </c>
      <c r="B23" s="277" t="s">
        <v>54</v>
      </c>
      <c r="C23" s="277"/>
      <c r="D23" s="277"/>
      <c r="E23" s="277"/>
      <c r="F23" s="354"/>
      <c r="G23" s="184" t="s">
        <v>67</v>
      </c>
      <c r="H23" s="3"/>
      <c r="I23" s="7"/>
    </row>
    <row r="24" spans="1:9">
      <c r="A24" s="49">
        <v>3</v>
      </c>
      <c r="B24" s="277" t="s">
        <v>59</v>
      </c>
      <c r="C24" s="277"/>
      <c r="D24" s="277"/>
      <c r="E24" s="277"/>
      <c r="F24" s="277"/>
      <c r="G24" s="185">
        <v>1500.4</v>
      </c>
      <c r="H24" s="3"/>
      <c r="I24" s="8"/>
    </row>
    <row r="25" spans="1:9">
      <c r="A25" s="49">
        <v>4</v>
      </c>
      <c r="B25" s="277" t="s">
        <v>15</v>
      </c>
      <c r="C25" s="277"/>
      <c r="D25" s="277"/>
      <c r="E25" s="277"/>
      <c r="F25" s="380"/>
      <c r="G25" s="118" t="s">
        <v>71</v>
      </c>
      <c r="H25" s="3"/>
      <c r="I25" s="7"/>
    </row>
    <row r="26" spans="1:9">
      <c r="A26" s="49">
        <v>5</v>
      </c>
      <c r="B26" s="277" t="s">
        <v>16</v>
      </c>
      <c r="C26" s="277"/>
      <c r="D26" s="277"/>
      <c r="E26" s="277"/>
      <c r="F26" s="380"/>
      <c r="G26" s="186" t="s">
        <v>72</v>
      </c>
      <c r="H26" s="3"/>
      <c r="I26" s="7"/>
    </row>
    <row r="27" spans="1:9">
      <c r="A27" s="110">
        <v>6</v>
      </c>
      <c r="B27" s="321" t="s">
        <v>76</v>
      </c>
      <c r="C27" s="321"/>
      <c r="D27" s="321"/>
      <c r="E27" s="321"/>
      <c r="F27" s="321"/>
      <c r="G27" s="119">
        <f>G24/220</f>
        <v>6.82</v>
      </c>
      <c r="H27" s="3"/>
      <c r="I27" s="7"/>
    </row>
    <row r="28" spans="1:9">
      <c r="A28" s="110">
        <v>7</v>
      </c>
      <c r="B28" s="321" t="s">
        <v>137</v>
      </c>
      <c r="C28" s="321"/>
      <c r="D28" s="321"/>
      <c r="E28" s="321"/>
      <c r="F28" s="321"/>
      <c r="G28" s="119">
        <f>SUM(G27+G29)</f>
        <v>8.870000000000001</v>
      </c>
      <c r="H28" s="3"/>
      <c r="I28" s="7"/>
    </row>
    <row r="29" spans="1:9">
      <c r="A29" s="110">
        <v>8</v>
      </c>
      <c r="B29" s="321" t="s">
        <v>138</v>
      </c>
      <c r="C29" s="321"/>
      <c r="D29" s="321"/>
      <c r="E29" s="321"/>
      <c r="F29" s="321"/>
      <c r="G29" s="119">
        <f>ROUND(G27*0.3,2)</f>
        <v>2.0499999999999998</v>
      </c>
      <c r="H29" s="3"/>
      <c r="I29" s="7"/>
    </row>
    <row r="30" spans="1:9">
      <c r="A30" s="110">
        <v>9</v>
      </c>
      <c r="B30" s="321" t="s">
        <v>141</v>
      </c>
      <c r="C30" s="321"/>
      <c r="D30" s="321"/>
      <c r="E30" s="321"/>
      <c r="F30" s="321"/>
      <c r="G30" s="119">
        <f>G24*0.3</f>
        <v>450.12</v>
      </c>
      <c r="H30" s="3"/>
      <c r="I30" s="7"/>
    </row>
    <row r="31" spans="1:9">
      <c r="A31" s="40">
        <v>10</v>
      </c>
      <c r="B31" s="336" t="s">
        <v>69</v>
      </c>
      <c r="C31" s="336"/>
      <c r="D31" s="336"/>
      <c r="E31" s="336"/>
      <c r="F31" s="336"/>
      <c r="G31" s="119">
        <f>ROUND(G27*1.5,2)</f>
        <v>10.23</v>
      </c>
      <c r="H31" s="3"/>
      <c r="I31" s="7"/>
    </row>
    <row r="32" spans="1:9">
      <c r="A32" s="40">
        <v>11</v>
      </c>
      <c r="B32" s="336" t="s">
        <v>139</v>
      </c>
      <c r="C32" s="336"/>
      <c r="D32" s="336"/>
      <c r="E32" s="336"/>
      <c r="F32" s="336"/>
      <c r="G32" s="119">
        <f>ROUND(1.3*G27*1.5,2)</f>
        <v>13.3</v>
      </c>
      <c r="H32" s="3"/>
      <c r="I32" s="7"/>
    </row>
    <row r="33" spans="1:9" ht="15" customHeight="1">
      <c r="A33" s="40">
        <v>12</v>
      </c>
      <c r="B33" s="336" t="s">
        <v>236</v>
      </c>
      <c r="C33" s="336"/>
      <c r="D33" s="336"/>
      <c r="E33" s="336"/>
      <c r="F33" s="336"/>
      <c r="G33" s="119">
        <f>ROUND(G27*0.2,2)</f>
        <v>1.36</v>
      </c>
      <c r="H33" s="3"/>
      <c r="I33" s="7"/>
    </row>
    <row r="34" spans="1:9">
      <c r="A34" s="40">
        <v>13</v>
      </c>
      <c r="B34" s="336" t="s">
        <v>140</v>
      </c>
      <c r="C34" s="336"/>
      <c r="D34" s="336"/>
      <c r="E34" s="336"/>
      <c r="F34" s="336"/>
      <c r="G34" s="119">
        <f>ROUND(1.3*G27*0.2,2)</f>
        <v>1.77</v>
      </c>
      <c r="H34" s="3"/>
      <c r="I34" s="7"/>
    </row>
    <row r="35" spans="1:9">
      <c r="A35" s="40">
        <v>14</v>
      </c>
      <c r="B35" s="336" t="s">
        <v>142</v>
      </c>
      <c r="C35" s="336"/>
      <c r="D35" s="336"/>
      <c r="E35" s="336"/>
      <c r="F35" s="336"/>
      <c r="G35" s="119">
        <f>ROUND(G27/6,2)</f>
        <v>1.1399999999999999</v>
      </c>
      <c r="H35" s="3"/>
      <c r="I35" s="7"/>
    </row>
    <row r="36" spans="1:9">
      <c r="A36" s="40">
        <v>15</v>
      </c>
      <c r="B36" s="336" t="s">
        <v>70</v>
      </c>
      <c r="C36" s="336"/>
      <c r="D36" s="336"/>
      <c r="E36" s="336"/>
      <c r="F36" s="336"/>
      <c r="G36" s="133">
        <v>2</v>
      </c>
      <c r="H36" s="3"/>
      <c r="I36" s="7"/>
    </row>
    <row r="37" spans="1:9">
      <c r="A37" s="123" t="s">
        <v>73</v>
      </c>
      <c r="B37" s="335" t="s">
        <v>295</v>
      </c>
      <c r="C37" s="335"/>
      <c r="D37" s="335"/>
      <c r="E37" s="335"/>
      <c r="F37" s="335"/>
      <c r="G37" s="335"/>
      <c r="H37" s="3"/>
      <c r="I37" s="7"/>
    </row>
    <row r="38" spans="1:9">
      <c r="A38" s="123" t="s">
        <v>74</v>
      </c>
      <c r="B38" s="335" t="s">
        <v>296</v>
      </c>
      <c r="C38" s="335"/>
      <c r="D38" s="335"/>
      <c r="E38" s="335"/>
      <c r="F38" s="335"/>
      <c r="G38" s="335"/>
      <c r="H38" s="3"/>
      <c r="I38" s="7"/>
    </row>
    <row r="39" spans="1:9" ht="15" customHeight="1">
      <c r="A39" s="187"/>
      <c r="B39" s="188"/>
      <c r="C39" s="188"/>
      <c r="D39" s="188"/>
      <c r="E39" s="188"/>
      <c r="F39" s="188"/>
      <c r="G39" s="188"/>
      <c r="H39" s="3"/>
      <c r="I39" s="7"/>
    </row>
    <row r="40" spans="1:9">
      <c r="A40" s="181"/>
      <c r="B40" s="189"/>
      <c r="C40" s="189"/>
      <c r="D40" s="189"/>
      <c r="E40" s="189"/>
      <c r="F40" s="189"/>
      <c r="G40" s="189"/>
      <c r="H40" s="3"/>
      <c r="I40" s="7"/>
    </row>
    <row r="41" spans="1:9" ht="15.75">
      <c r="A41" s="357" t="s">
        <v>75</v>
      </c>
      <c r="B41" s="357"/>
      <c r="C41" s="357"/>
      <c r="D41" s="357"/>
      <c r="E41" s="357"/>
      <c r="F41" s="357"/>
      <c r="G41" s="357"/>
      <c r="H41" s="3"/>
      <c r="I41" s="7"/>
    </row>
    <row r="42" spans="1:9">
      <c r="A42" s="167">
        <v>1</v>
      </c>
      <c r="B42" s="298" t="s">
        <v>17</v>
      </c>
      <c r="C42" s="298"/>
      <c r="D42" s="298"/>
      <c r="E42" s="298" t="s">
        <v>20</v>
      </c>
      <c r="F42" s="298"/>
      <c r="G42" s="190" t="s">
        <v>18</v>
      </c>
      <c r="H42" s="3"/>
      <c r="I42" s="7"/>
    </row>
    <row r="43" spans="1:9" ht="31.5" customHeight="1">
      <c r="A43" s="191" t="s">
        <v>8</v>
      </c>
      <c r="B43" s="358" t="s">
        <v>332</v>
      </c>
      <c r="C43" s="358"/>
      <c r="D43" s="358"/>
      <c r="E43" s="358"/>
      <c r="F43" s="358"/>
      <c r="G43" s="192">
        <f>ROUND((G24/220)*180,2)*2</f>
        <v>2455.1999999999998</v>
      </c>
      <c r="H43" s="116"/>
      <c r="I43" s="12"/>
    </row>
    <row r="44" spans="1:9" ht="27.75" customHeight="1">
      <c r="A44" s="191" t="s">
        <v>10</v>
      </c>
      <c r="B44" s="385" t="s">
        <v>237</v>
      </c>
      <c r="C44" s="385"/>
      <c r="D44" s="385"/>
      <c r="E44" s="385"/>
      <c r="F44" s="385"/>
      <c r="G44" s="192">
        <f>ROUND(G33*8*15*G36,2)</f>
        <v>326.39999999999998</v>
      </c>
      <c r="H44" s="11"/>
      <c r="I44" s="12"/>
    </row>
    <row r="45" spans="1:9" ht="41.25" customHeight="1">
      <c r="A45" s="191" t="s">
        <v>12</v>
      </c>
      <c r="B45" s="389" t="s">
        <v>239</v>
      </c>
      <c r="C45" s="390"/>
      <c r="D45" s="390"/>
      <c r="E45" s="390"/>
      <c r="F45" s="390"/>
      <c r="G45" s="192">
        <f>ROUND(G31*4.33*G36,2)</f>
        <v>88.59</v>
      </c>
      <c r="H45" s="11"/>
      <c r="I45" s="12"/>
    </row>
    <row r="46" spans="1:9" ht="27" customHeight="1">
      <c r="A46" s="191" t="s">
        <v>13</v>
      </c>
      <c r="B46" s="338" t="s">
        <v>77</v>
      </c>
      <c r="C46" s="339"/>
      <c r="D46" s="339"/>
      <c r="E46" s="339"/>
      <c r="F46" s="339"/>
      <c r="G46" s="192">
        <f>ROUND($G$35*G36*15,2)</f>
        <v>34.200000000000003</v>
      </c>
      <c r="H46" s="10"/>
      <c r="I46" s="9"/>
    </row>
    <row r="47" spans="1:9" ht="30" customHeight="1">
      <c r="A47" s="191" t="s">
        <v>22</v>
      </c>
      <c r="B47" s="339" t="s">
        <v>268</v>
      </c>
      <c r="C47" s="339"/>
      <c r="D47" s="339"/>
      <c r="E47" s="339"/>
      <c r="F47" s="339"/>
      <c r="G47" s="192">
        <f>ROUND(SUM(G44:G46)*0.2,2)</f>
        <v>89.84</v>
      </c>
      <c r="H47" s="10"/>
      <c r="I47" s="9"/>
    </row>
    <row r="48" spans="1:9" ht="30" customHeight="1">
      <c r="A48" s="191" t="s">
        <v>23</v>
      </c>
      <c r="B48" s="339" t="s">
        <v>241</v>
      </c>
      <c r="C48" s="339"/>
      <c r="D48" s="339"/>
      <c r="E48" s="341">
        <v>0.3</v>
      </c>
      <c r="F48" s="342"/>
      <c r="G48" s="104">
        <f>ROUND(E48*SUM(G43:G47),2)</f>
        <v>898.27</v>
      </c>
      <c r="H48" s="10"/>
      <c r="I48" s="9"/>
    </row>
    <row r="49" spans="1:9">
      <c r="A49" s="64" t="s">
        <v>24</v>
      </c>
      <c r="B49" s="359" t="s">
        <v>78</v>
      </c>
      <c r="C49" s="359"/>
      <c r="D49" s="359"/>
      <c r="E49" s="359"/>
      <c r="F49" s="359"/>
      <c r="G49" s="104">
        <v>0</v>
      </c>
      <c r="H49" s="117"/>
      <c r="I49" s="9"/>
    </row>
    <row r="50" spans="1:9">
      <c r="A50" s="360" t="s">
        <v>245</v>
      </c>
      <c r="B50" s="360"/>
      <c r="C50" s="360"/>
      <c r="D50" s="360"/>
      <c r="E50" s="360"/>
      <c r="F50" s="360"/>
      <c r="G50" s="41">
        <f>SUM(G43:G49)</f>
        <v>3892.5</v>
      </c>
      <c r="H50" s="15"/>
      <c r="I50" s="13"/>
    </row>
    <row r="51" spans="1:9">
      <c r="A51" s="90" t="s">
        <v>25</v>
      </c>
      <c r="B51" s="258" t="s">
        <v>314</v>
      </c>
      <c r="C51" s="258"/>
      <c r="D51" s="258"/>
      <c r="E51" s="258"/>
      <c r="F51" s="258"/>
      <c r="G51" s="112">
        <f>ROUND(G31*15*G36*0.5,2)</f>
        <v>153.44999999999999</v>
      </c>
      <c r="H51" s="15"/>
      <c r="I51" s="13"/>
    </row>
    <row r="52" spans="1:9">
      <c r="A52" s="310" t="s">
        <v>246</v>
      </c>
      <c r="B52" s="310"/>
      <c r="C52" s="310"/>
      <c r="D52" s="310"/>
      <c r="E52" s="310"/>
      <c r="F52" s="310"/>
      <c r="G52" s="111">
        <f>G51</f>
        <v>153.44999999999999</v>
      </c>
      <c r="H52" s="15"/>
      <c r="I52" s="13"/>
    </row>
    <row r="53" spans="1:9">
      <c r="A53" s="193"/>
      <c r="B53" s="193"/>
      <c r="C53" s="193"/>
      <c r="D53" s="193"/>
      <c r="E53" s="193"/>
      <c r="F53" s="193"/>
      <c r="G53" s="194"/>
      <c r="H53" s="15"/>
      <c r="I53" s="13"/>
    </row>
    <row r="54" spans="1:9">
      <c r="A54" s="310" t="s">
        <v>240</v>
      </c>
      <c r="B54" s="310"/>
      <c r="C54" s="310"/>
      <c r="D54" s="310"/>
      <c r="E54" s="310"/>
      <c r="F54" s="310"/>
      <c r="G54" s="111">
        <f>G50+G52</f>
        <v>4045.95</v>
      </c>
      <c r="H54" s="15"/>
      <c r="I54" s="13"/>
    </row>
    <row r="55" spans="1:9">
      <c r="A55" s="123" t="s">
        <v>79</v>
      </c>
      <c r="B55" s="343" t="s">
        <v>306</v>
      </c>
      <c r="C55" s="343"/>
      <c r="D55" s="343"/>
      <c r="E55" s="343"/>
      <c r="F55" s="343"/>
      <c r="G55" s="343"/>
      <c r="H55" s="15"/>
      <c r="I55" s="13"/>
    </row>
    <row r="56" spans="1:9">
      <c r="A56" s="123" t="s">
        <v>83</v>
      </c>
      <c r="B56" s="343" t="s">
        <v>305</v>
      </c>
      <c r="C56" s="343"/>
      <c r="D56" s="343"/>
      <c r="E56" s="343"/>
      <c r="F56" s="343"/>
      <c r="G56" s="343"/>
      <c r="H56" s="15"/>
      <c r="I56" s="13"/>
    </row>
    <row r="57" spans="1:9">
      <c r="A57" s="195"/>
      <c r="B57" s="196"/>
      <c r="C57" s="196"/>
      <c r="D57" s="196"/>
      <c r="E57" s="196"/>
      <c r="F57" s="196"/>
      <c r="G57" s="196"/>
      <c r="H57" s="15"/>
      <c r="I57" s="13"/>
    </row>
    <row r="58" spans="1:9">
      <c r="A58" s="197"/>
      <c r="B58" s="197"/>
      <c r="C58" s="197"/>
      <c r="D58" s="198"/>
      <c r="E58" s="198"/>
      <c r="F58" s="198"/>
      <c r="G58" s="199"/>
      <c r="H58" s="15"/>
      <c r="I58" s="13"/>
    </row>
    <row r="59" spans="1:9" ht="15.75">
      <c r="A59" s="332" t="s">
        <v>80</v>
      </c>
      <c r="B59" s="332"/>
      <c r="C59" s="332"/>
      <c r="D59" s="332"/>
      <c r="E59" s="332"/>
      <c r="F59" s="332"/>
      <c r="G59" s="332"/>
      <c r="H59" s="3"/>
      <c r="I59" s="7"/>
    </row>
    <row r="60" spans="1:9">
      <c r="A60" s="43" t="s">
        <v>37</v>
      </c>
      <c r="B60" s="337" t="s">
        <v>242</v>
      </c>
      <c r="C60" s="337"/>
      <c r="D60" s="337"/>
      <c r="E60" s="337"/>
      <c r="F60" s="337"/>
      <c r="G60" s="168" t="s">
        <v>18</v>
      </c>
      <c r="H60" s="3"/>
      <c r="I60" s="7"/>
    </row>
    <row r="61" spans="1:9">
      <c r="A61" s="170" t="s">
        <v>8</v>
      </c>
      <c r="B61" s="295" t="s">
        <v>298</v>
      </c>
      <c r="C61" s="295"/>
      <c r="D61" s="295"/>
      <c r="E61" s="295"/>
      <c r="F61" s="295"/>
      <c r="G61" s="200">
        <f>ROUND(G50/12,2)</f>
        <v>324.38</v>
      </c>
      <c r="H61" s="19"/>
      <c r="I61" s="18"/>
    </row>
    <row r="62" spans="1:9">
      <c r="A62" s="170" t="s">
        <v>10</v>
      </c>
      <c r="B62" s="295" t="s">
        <v>81</v>
      </c>
      <c r="C62" s="295"/>
      <c r="D62" s="295"/>
      <c r="E62" s="295"/>
      <c r="F62" s="295"/>
      <c r="G62" s="200">
        <f>ROUND((G50+G50/3)/12,2)</f>
        <v>432.5</v>
      </c>
      <c r="H62" s="19"/>
      <c r="I62" s="18"/>
    </row>
    <row r="63" spans="1:9">
      <c r="A63" s="290" t="s">
        <v>82</v>
      </c>
      <c r="B63" s="290"/>
      <c r="C63" s="290"/>
      <c r="D63" s="290"/>
      <c r="E63" s="290"/>
      <c r="F63" s="290"/>
      <c r="G63" s="201">
        <f>SUM(G61:G62)</f>
        <v>756.88</v>
      </c>
      <c r="H63" s="19"/>
      <c r="I63" s="18"/>
    </row>
    <row r="64" spans="1:9" ht="25.5" customHeight="1">
      <c r="A64" s="124" t="s">
        <v>85</v>
      </c>
      <c r="B64" s="355" t="s">
        <v>84</v>
      </c>
      <c r="C64" s="355"/>
      <c r="D64" s="355"/>
      <c r="E64" s="355"/>
      <c r="F64" s="355"/>
      <c r="G64" s="355"/>
      <c r="H64" s="19"/>
      <c r="I64" s="18"/>
    </row>
    <row r="65" spans="1:9" ht="37.5" customHeight="1">
      <c r="A65" s="124" t="s">
        <v>86</v>
      </c>
      <c r="B65" s="355" t="s">
        <v>87</v>
      </c>
      <c r="C65" s="355"/>
      <c r="D65" s="355"/>
      <c r="E65" s="355"/>
      <c r="F65" s="355"/>
      <c r="G65" s="355"/>
      <c r="H65" s="19"/>
      <c r="I65" s="18"/>
    </row>
    <row r="66" spans="1:9">
      <c r="A66" s="202"/>
      <c r="B66" s="203"/>
      <c r="C66" s="203"/>
      <c r="D66" s="203"/>
      <c r="E66" s="203"/>
      <c r="F66" s="203"/>
      <c r="G66" s="203"/>
      <c r="H66" s="19"/>
      <c r="I66" s="18"/>
    </row>
    <row r="67" spans="1:9">
      <c r="A67" s="198"/>
      <c r="B67" s="198"/>
      <c r="C67" s="198"/>
      <c r="D67" s="204"/>
      <c r="E67" s="205"/>
      <c r="F67" s="205"/>
      <c r="G67" s="205"/>
      <c r="H67" s="3"/>
      <c r="I67" s="7"/>
    </row>
    <row r="68" spans="1:9" ht="34.5" customHeight="1">
      <c r="A68" s="44" t="s">
        <v>38</v>
      </c>
      <c r="B68" s="391" t="s">
        <v>244</v>
      </c>
      <c r="C68" s="391"/>
      <c r="D68" s="391"/>
      <c r="E68" s="391"/>
      <c r="F68" s="391"/>
      <c r="G68" s="391"/>
      <c r="H68" s="3"/>
      <c r="I68" s="7"/>
    </row>
    <row r="69" spans="1:9">
      <c r="A69" s="206"/>
      <c r="B69" s="363" t="s">
        <v>88</v>
      </c>
      <c r="C69" s="363"/>
      <c r="D69" s="363"/>
      <c r="E69" s="367" t="s">
        <v>20</v>
      </c>
      <c r="F69" s="368"/>
      <c r="G69" s="207" t="s">
        <v>18</v>
      </c>
      <c r="H69" s="3"/>
      <c r="I69" s="7"/>
    </row>
    <row r="70" spans="1:9">
      <c r="A70" s="170" t="s">
        <v>8</v>
      </c>
      <c r="B70" s="295" t="s">
        <v>28</v>
      </c>
      <c r="C70" s="295"/>
      <c r="D70" s="295"/>
      <c r="E70" s="365">
        <v>0.2</v>
      </c>
      <c r="F70" s="366"/>
      <c r="G70" s="208">
        <f>ROUND((G50+G63)*E70,2)</f>
        <v>929.88</v>
      </c>
      <c r="H70" s="17"/>
      <c r="I70" s="16"/>
    </row>
    <row r="71" spans="1:9">
      <c r="A71" s="170" t="s">
        <v>10</v>
      </c>
      <c r="B71" s="295" t="s">
        <v>39</v>
      </c>
      <c r="C71" s="295"/>
      <c r="D71" s="295"/>
      <c r="E71" s="261">
        <v>2.5000000000000001E-2</v>
      </c>
      <c r="F71" s="262"/>
      <c r="G71" s="208">
        <f>ROUND((G50+G63)*E71,2)</f>
        <v>116.23</v>
      </c>
      <c r="H71" s="17"/>
      <c r="I71" s="16"/>
    </row>
    <row r="72" spans="1:9">
      <c r="A72" s="170" t="s">
        <v>12</v>
      </c>
      <c r="B72" s="295" t="s">
        <v>95</v>
      </c>
      <c r="C72" s="295"/>
      <c r="D72" s="295"/>
      <c r="E72" s="365">
        <f>ROUND((H73*I73),6)</f>
        <v>0.03</v>
      </c>
      <c r="F72" s="366"/>
      <c r="G72" s="208">
        <f>ROUND((G50+G63)*E72,2)</f>
        <v>139.47999999999999</v>
      </c>
      <c r="H72" s="174" t="s">
        <v>89</v>
      </c>
      <c r="I72" s="45" t="s">
        <v>90</v>
      </c>
    </row>
    <row r="73" spans="1:9">
      <c r="A73" s="170" t="s">
        <v>13</v>
      </c>
      <c r="B73" s="295" t="s">
        <v>40</v>
      </c>
      <c r="C73" s="295"/>
      <c r="D73" s="295"/>
      <c r="E73" s="261">
        <v>1.4999999999999999E-2</v>
      </c>
      <c r="F73" s="262"/>
      <c r="G73" s="208">
        <f>ROUND((G50+G63)*E73,2)</f>
        <v>69.739999999999995</v>
      </c>
      <c r="H73" s="175">
        <v>0.03</v>
      </c>
      <c r="I73" s="47">
        <v>1</v>
      </c>
    </row>
    <row r="74" spans="1:9">
      <c r="A74" s="170" t="s">
        <v>22</v>
      </c>
      <c r="B74" s="295" t="s">
        <v>41</v>
      </c>
      <c r="C74" s="295"/>
      <c r="D74" s="295"/>
      <c r="E74" s="261">
        <v>0.01</v>
      </c>
      <c r="F74" s="262"/>
      <c r="G74" s="208">
        <f>ROUND((G50+G63)*E74,2)</f>
        <v>46.49</v>
      </c>
      <c r="H74" s="17"/>
      <c r="I74" s="16"/>
    </row>
    <row r="75" spans="1:9">
      <c r="A75" s="170" t="s">
        <v>23</v>
      </c>
      <c r="B75" s="295" t="s">
        <v>29</v>
      </c>
      <c r="C75" s="295"/>
      <c r="D75" s="295"/>
      <c r="E75" s="261">
        <v>6.0000000000000001E-3</v>
      </c>
      <c r="F75" s="262"/>
      <c r="G75" s="208">
        <f>ROUND((G50+G63)*E75,2)</f>
        <v>27.9</v>
      </c>
      <c r="H75" s="17"/>
      <c r="I75" s="16"/>
    </row>
    <row r="76" spans="1:9">
      <c r="A76" s="170" t="s">
        <v>24</v>
      </c>
      <c r="B76" s="295" t="s">
        <v>42</v>
      </c>
      <c r="C76" s="295"/>
      <c r="D76" s="295"/>
      <c r="E76" s="261">
        <v>2E-3</v>
      </c>
      <c r="F76" s="262"/>
      <c r="G76" s="208">
        <f>ROUND((G50+G63)*E76,2)</f>
        <v>9.3000000000000007</v>
      </c>
      <c r="H76" s="17"/>
      <c r="I76" s="16"/>
    </row>
    <row r="77" spans="1:9">
      <c r="A77" s="170" t="s">
        <v>25</v>
      </c>
      <c r="B77" s="295" t="s">
        <v>43</v>
      </c>
      <c r="C77" s="295"/>
      <c r="D77" s="295"/>
      <c r="E77" s="261">
        <v>0.08</v>
      </c>
      <c r="F77" s="262"/>
      <c r="G77" s="208">
        <f>ROUND((G50+G63)*E77,2)</f>
        <v>371.95</v>
      </c>
      <c r="H77" s="17"/>
      <c r="I77" s="16"/>
    </row>
    <row r="78" spans="1:9">
      <c r="A78" s="289" t="s">
        <v>91</v>
      </c>
      <c r="B78" s="290"/>
      <c r="C78" s="290"/>
      <c r="D78" s="290"/>
      <c r="E78" s="287">
        <f>SUM(E70:F77)</f>
        <v>0.36800000000000005</v>
      </c>
      <c r="F78" s="288"/>
      <c r="G78" s="209">
        <f>SUM(G70:G77)</f>
        <v>1710.97</v>
      </c>
      <c r="H78" s="15"/>
      <c r="I78" s="46"/>
    </row>
    <row r="79" spans="1:9">
      <c r="A79" s="129" t="s">
        <v>92</v>
      </c>
      <c r="B79" s="355" t="s">
        <v>93</v>
      </c>
      <c r="C79" s="355"/>
      <c r="D79" s="355"/>
      <c r="E79" s="355"/>
      <c r="F79" s="355"/>
      <c r="G79" s="355"/>
      <c r="H79" s="15"/>
      <c r="I79" s="46"/>
    </row>
    <row r="80" spans="1:9">
      <c r="A80" s="129" t="s">
        <v>94</v>
      </c>
      <c r="B80" s="355" t="s">
        <v>96</v>
      </c>
      <c r="C80" s="355"/>
      <c r="D80" s="355"/>
      <c r="E80" s="355"/>
      <c r="F80" s="355"/>
      <c r="G80" s="355"/>
      <c r="H80" s="15"/>
      <c r="I80" s="46"/>
    </row>
    <row r="81" spans="1:9">
      <c r="A81" s="210"/>
      <c r="B81" s="211"/>
      <c r="C81" s="211"/>
      <c r="D81" s="211"/>
      <c r="E81" s="211"/>
      <c r="F81" s="211"/>
      <c r="G81" s="211"/>
      <c r="H81" s="15"/>
      <c r="I81" s="46"/>
    </row>
    <row r="82" spans="1:9">
      <c r="A82" s="210"/>
      <c r="B82" s="211"/>
      <c r="C82" s="211"/>
      <c r="D82" s="211"/>
      <c r="E82" s="211"/>
      <c r="F82" s="211"/>
      <c r="G82" s="211"/>
      <c r="H82" s="15"/>
      <c r="I82" s="46"/>
    </row>
    <row r="83" spans="1:9">
      <c r="A83" s="48" t="s">
        <v>44</v>
      </c>
      <c r="B83" s="292" t="s">
        <v>98</v>
      </c>
      <c r="C83" s="292"/>
      <c r="D83" s="292"/>
      <c r="E83" s="292"/>
      <c r="F83" s="292"/>
      <c r="G83" s="292"/>
      <c r="H83" s="3"/>
      <c r="I83" s="7"/>
    </row>
    <row r="84" spans="1:9">
      <c r="A84" s="42"/>
      <c r="B84" s="394" t="s">
        <v>98</v>
      </c>
      <c r="C84" s="394"/>
      <c r="D84" s="394"/>
      <c r="E84" s="394"/>
      <c r="F84" s="394"/>
      <c r="G84" s="212" t="s">
        <v>18</v>
      </c>
      <c r="H84" s="3"/>
      <c r="I84" s="7"/>
    </row>
    <row r="85" spans="1:9" ht="43.5" customHeight="1">
      <c r="A85" s="257" t="s">
        <v>8</v>
      </c>
      <c r="B85" s="265" t="s">
        <v>99</v>
      </c>
      <c r="C85" s="258" t="s">
        <v>100</v>
      </c>
      <c r="D85" s="258"/>
      <c r="E85" s="392">
        <v>7.1</v>
      </c>
      <c r="F85" s="393"/>
      <c r="G85" s="294">
        <f>IF(ROUND((E85*E87*E86)-(G43*E88),2)&lt;0,0,ROUND((E85*E87*E86)-(G43*E88),2))</f>
        <v>278.69</v>
      </c>
      <c r="H85" s="24"/>
      <c r="I85" s="23"/>
    </row>
    <row r="86" spans="1:9" ht="33.75" customHeight="1">
      <c r="A86" s="257"/>
      <c r="B86" s="265"/>
      <c r="C86" s="258" t="s">
        <v>101</v>
      </c>
      <c r="D86" s="258"/>
      <c r="E86" s="371">
        <v>2</v>
      </c>
      <c r="F86" s="372"/>
      <c r="G86" s="294"/>
      <c r="H86" s="24"/>
      <c r="I86" s="23"/>
    </row>
    <row r="87" spans="1:9" ht="31.5" customHeight="1">
      <c r="A87" s="257"/>
      <c r="B87" s="265"/>
      <c r="C87" s="258" t="s">
        <v>102</v>
      </c>
      <c r="D87" s="258"/>
      <c r="E87" s="303">
        <v>30</v>
      </c>
      <c r="F87" s="304"/>
      <c r="G87" s="294"/>
      <c r="H87" s="25"/>
      <c r="I87" s="26"/>
    </row>
    <row r="88" spans="1:9" ht="39" customHeight="1">
      <c r="A88" s="257"/>
      <c r="B88" s="265"/>
      <c r="C88" s="258" t="s">
        <v>104</v>
      </c>
      <c r="D88" s="258"/>
      <c r="E88" s="361">
        <v>0.06</v>
      </c>
      <c r="F88" s="362"/>
      <c r="G88" s="294"/>
      <c r="H88" s="24"/>
      <c r="I88" s="26"/>
    </row>
    <row r="89" spans="1:9" ht="33.75" customHeight="1">
      <c r="A89" s="257" t="s">
        <v>10</v>
      </c>
      <c r="B89" s="265" t="s">
        <v>315</v>
      </c>
      <c r="C89" s="258" t="s">
        <v>103</v>
      </c>
      <c r="D89" s="258"/>
      <c r="E89" s="395">
        <v>20</v>
      </c>
      <c r="F89" s="396"/>
      <c r="G89" s="294">
        <f>ROUND((E89*E90)-((E89*E90)*E91),2)</f>
        <v>480</v>
      </c>
      <c r="H89" s="24"/>
      <c r="I89" s="23"/>
    </row>
    <row r="90" spans="1:9" ht="32.25" customHeight="1">
      <c r="A90" s="257"/>
      <c r="B90" s="265"/>
      <c r="C90" s="258" t="s">
        <v>105</v>
      </c>
      <c r="D90" s="258"/>
      <c r="E90" s="303">
        <v>30</v>
      </c>
      <c r="F90" s="304"/>
      <c r="G90" s="294"/>
      <c r="H90" s="24"/>
      <c r="I90" s="23"/>
    </row>
    <row r="91" spans="1:9" ht="54" customHeight="1">
      <c r="A91" s="257"/>
      <c r="B91" s="265"/>
      <c r="C91" s="258" t="s">
        <v>106</v>
      </c>
      <c r="D91" s="258"/>
      <c r="E91" s="307">
        <v>0.2</v>
      </c>
      <c r="F91" s="307"/>
      <c r="G91" s="294"/>
      <c r="H91" s="24"/>
      <c r="I91" s="23"/>
    </row>
    <row r="92" spans="1:9">
      <c r="A92" s="49" t="s">
        <v>12</v>
      </c>
      <c r="B92" s="308" t="s">
        <v>26</v>
      </c>
      <c r="C92" s="308"/>
      <c r="D92" s="308"/>
      <c r="E92" s="308"/>
      <c r="F92" s="308"/>
      <c r="G92" s="213">
        <v>0</v>
      </c>
      <c r="H92" s="24"/>
      <c r="I92" s="23"/>
    </row>
    <row r="93" spans="1:9">
      <c r="A93" s="49" t="s">
        <v>13</v>
      </c>
      <c r="B93" s="272" t="s">
        <v>107</v>
      </c>
      <c r="C93" s="272"/>
      <c r="D93" s="272"/>
      <c r="E93" s="272"/>
      <c r="F93" s="272"/>
      <c r="G93" s="213">
        <f>ROUND((G50)*26*0.00023,2)</f>
        <v>23.28</v>
      </c>
      <c r="H93" s="24"/>
      <c r="I93" s="23"/>
    </row>
    <row r="94" spans="1:9">
      <c r="A94" s="49" t="s">
        <v>22</v>
      </c>
      <c r="B94" s="272" t="s">
        <v>108</v>
      </c>
      <c r="C94" s="272"/>
      <c r="D94" s="272"/>
      <c r="E94" s="272"/>
      <c r="F94" s="272"/>
      <c r="G94" s="113">
        <f>ROUND(((($G$43))*0.0052066)/12,2)</f>
        <v>1.07</v>
      </c>
      <c r="H94" s="24"/>
      <c r="I94" s="23"/>
    </row>
    <row r="95" spans="1:9">
      <c r="A95" s="49" t="s">
        <v>23</v>
      </c>
      <c r="B95" s="272" t="s">
        <v>109</v>
      </c>
      <c r="C95" s="272"/>
      <c r="D95" s="272"/>
      <c r="E95" s="272"/>
      <c r="F95" s="272"/>
      <c r="G95" s="50">
        <v>0</v>
      </c>
      <c r="H95" s="24"/>
      <c r="I95" s="23"/>
    </row>
    <row r="96" spans="1:9">
      <c r="A96" s="306" t="s">
        <v>110</v>
      </c>
      <c r="B96" s="306"/>
      <c r="C96" s="306"/>
      <c r="D96" s="306"/>
      <c r="E96" s="306"/>
      <c r="F96" s="306"/>
      <c r="G96" s="51">
        <f>SUM(G85:G95)</f>
        <v>783.04000000000008</v>
      </c>
      <c r="H96" s="3"/>
      <c r="I96" s="7"/>
    </row>
    <row r="97" spans="1:9">
      <c r="A97" s="130" t="s">
        <v>111</v>
      </c>
      <c r="B97" s="397" t="s">
        <v>58</v>
      </c>
      <c r="C97" s="397"/>
      <c r="D97" s="397"/>
      <c r="E97" s="397"/>
      <c r="F97" s="397"/>
      <c r="G97" s="397"/>
      <c r="H97" s="28"/>
      <c r="I97" s="7"/>
    </row>
    <row r="98" spans="1:9">
      <c r="A98" s="130" t="s">
        <v>112</v>
      </c>
      <c r="B98" s="397" t="s">
        <v>113</v>
      </c>
      <c r="C98" s="397"/>
      <c r="D98" s="397"/>
      <c r="E98" s="397"/>
      <c r="F98" s="397"/>
      <c r="G98" s="397"/>
      <c r="H98" s="28"/>
      <c r="I98" s="7"/>
    </row>
    <row r="99" spans="1:9">
      <c r="A99" s="214"/>
      <c r="B99" s="215"/>
      <c r="C99" s="215"/>
      <c r="D99" s="215"/>
      <c r="E99" s="215"/>
      <c r="F99" s="215"/>
      <c r="G99" s="215"/>
      <c r="H99" s="28"/>
      <c r="I99" s="7"/>
    </row>
    <row r="100" spans="1:9">
      <c r="A100" s="216"/>
      <c r="B100" s="217"/>
      <c r="C100" s="217"/>
      <c r="D100" s="218"/>
      <c r="E100" s="172"/>
      <c r="F100" s="172"/>
      <c r="G100" s="172"/>
      <c r="H100" s="3"/>
      <c r="I100" s="7"/>
    </row>
    <row r="101" spans="1:9">
      <c r="A101" s="270" t="s">
        <v>114</v>
      </c>
      <c r="B101" s="270"/>
      <c r="C101" s="270"/>
      <c r="D101" s="270"/>
      <c r="E101" s="270"/>
      <c r="F101" s="270"/>
      <c r="G101" s="270"/>
      <c r="H101" s="3"/>
      <c r="I101" s="7"/>
    </row>
    <row r="102" spans="1:9">
      <c r="A102" s="219" t="s">
        <v>115</v>
      </c>
      <c r="B102" s="309" t="s">
        <v>302</v>
      </c>
      <c r="C102" s="309"/>
      <c r="D102" s="309"/>
      <c r="E102" s="309"/>
      <c r="F102" s="309"/>
      <c r="G102" s="102" t="s">
        <v>18</v>
      </c>
      <c r="H102" s="24"/>
      <c r="I102" s="23"/>
    </row>
    <row r="103" spans="1:9">
      <c r="A103" s="49" t="s">
        <v>37</v>
      </c>
      <c r="B103" s="271" t="s">
        <v>323</v>
      </c>
      <c r="C103" s="271"/>
      <c r="D103" s="271"/>
      <c r="E103" s="271"/>
      <c r="F103" s="271"/>
      <c r="G103" s="108">
        <f>G63</f>
        <v>756.88</v>
      </c>
      <c r="H103" s="24"/>
      <c r="I103" s="23"/>
    </row>
    <row r="104" spans="1:9" ht="29.25" customHeight="1">
      <c r="A104" s="49" t="s">
        <v>38</v>
      </c>
      <c r="B104" s="271" t="s">
        <v>116</v>
      </c>
      <c r="C104" s="271"/>
      <c r="D104" s="271"/>
      <c r="E104" s="271"/>
      <c r="F104" s="271"/>
      <c r="G104" s="108">
        <f>G78</f>
        <v>1710.97</v>
      </c>
      <c r="H104" s="24"/>
      <c r="I104" s="23"/>
    </row>
    <row r="105" spans="1:9">
      <c r="A105" s="49" t="s">
        <v>44</v>
      </c>
      <c r="B105" s="272" t="s">
        <v>117</v>
      </c>
      <c r="C105" s="272"/>
      <c r="D105" s="272"/>
      <c r="E105" s="272"/>
      <c r="F105" s="272"/>
      <c r="G105" s="91">
        <f>G96</f>
        <v>783.04000000000008</v>
      </c>
      <c r="H105" s="30"/>
      <c r="I105" s="29"/>
    </row>
    <row r="106" spans="1:9">
      <c r="A106" s="310" t="s">
        <v>119</v>
      </c>
      <c r="B106" s="310"/>
      <c r="C106" s="310"/>
      <c r="D106" s="310"/>
      <c r="E106" s="310"/>
      <c r="F106" s="310"/>
      <c r="G106" s="52">
        <f>SUM(G103:G105)</f>
        <v>3250.89</v>
      </c>
      <c r="H106" s="21"/>
      <c r="I106" s="20"/>
    </row>
    <row r="107" spans="1:9">
      <c r="A107" s="193"/>
      <c r="B107" s="193"/>
      <c r="C107" s="193"/>
      <c r="D107" s="193"/>
      <c r="E107" s="193"/>
      <c r="F107" s="193"/>
      <c r="G107" s="220"/>
      <c r="H107" s="21"/>
      <c r="I107" s="20"/>
    </row>
    <row r="108" spans="1:9">
      <c r="A108" s="221"/>
      <c r="B108" s="222"/>
      <c r="C108" s="222"/>
      <c r="D108" s="87"/>
      <c r="E108" s="87"/>
      <c r="F108" s="87"/>
      <c r="G108" s="87"/>
      <c r="H108" s="21"/>
      <c r="I108" s="20"/>
    </row>
    <row r="109" spans="1:9" ht="15.75">
      <c r="A109" s="264" t="s">
        <v>120</v>
      </c>
      <c r="B109" s="264"/>
      <c r="C109" s="264"/>
      <c r="D109" s="264"/>
      <c r="E109" s="264"/>
      <c r="F109" s="264"/>
      <c r="G109" s="264"/>
      <c r="H109" s="31"/>
      <c r="I109" s="7"/>
    </row>
    <row r="110" spans="1:9">
      <c r="A110" s="223"/>
      <c r="B110" s="305" t="s">
        <v>121</v>
      </c>
      <c r="C110" s="305"/>
      <c r="D110" s="305"/>
      <c r="E110" s="305"/>
      <c r="F110" s="305"/>
      <c r="G110" s="224" t="s">
        <v>18</v>
      </c>
      <c r="H110" s="31"/>
      <c r="I110" s="7"/>
    </row>
    <row r="111" spans="1:9" ht="30.75" customHeight="1">
      <c r="A111" s="181" t="s">
        <v>8</v>
      </c>
      <c r="B111" s="271" t="s">
        <v>326</v>
      </c>
      <c r="C111" s="398"/>
      <c r="D111" s="398"/>
      <c r="E111" s="398"/>
      <c r="F111" s="398"/>
      <c r="G111" s="225">
        <f>ROUND(((G50/12)+($G$61/12)+($G$62/12))*(33/30)*0.05,2)</f>
        <v>21.31</v>
      </c>
      <c r="H111" s="31"/>
      <c r="I111" s="7"/>
    </row>
    <row r="112" spans="1:9">
      <c r="A112" s="181" t="s">
        <v>10</v>
      </c>
      <c r="B112" s="278" t="s">
        <v>32</v>
      </c>
      <c r="C112" s="278"/>
      <c r="D112" s="278"/>
      <c r="E112" s="278"/>
      <c r="F112" s="278"/>
      <c r="G112" s="225">
        <f>ROUND($E$77*G111,2)</f>
        <v>1.7</v>
      </c>
      <c r="H112" s="31"/>
      <c r="I112" s="7"/>
    </row>
    <row r="113" spans="1:9" ht="28.5" customHeight="1">
      <c r="A113" s="181" t="s">
        <v>12</v>
      </c>
      <c r="B113" s="271" t="s">
        <v>247</v>
      </c>
      <c r="C113" s="398"/>
      <c r="D113" s="398"/>
      <c r="E113" s="398"/>
      <c r="F113" s="398"/>
      <c r="G113" s="225">
        <f>ROUND((0.08*0.4*SUM(G50+$G$61+$G$62)*0.05),2)</f>
        <v>7.44</v>
      </c>
      <c r="H113" s="32"/>
      <c r="I113" s="7"/>
    </row>
    <row r="114" spans="1:9">
      <c r="A114" s="181" t="s">
        <v>13</v>
      </c>
      <c r="B114" s="272" t="s">
        <v>327</v>
      </c>
      <c r="C114" s="278"/>
      <c r="D114" s="278"/>
      <c r="E114" s="278"/>
      <c r="F114" s="278"/>
      <c r="G114" s="226">
        <f>ROUND(((7/33)/$G$13)*G50*1,2)</f>
        <v>27.52</v>
      </c>
      <c r="H114" s="31"/>
      <c r="I114" s="7"/>
    </row>
    <row r="115" spans="1:9">
      <c r="A115" s="181" t="s">
        <v>22</v>
      </c>
      <c r="B115" s="278" t="s">
        <v>124</v>
      </c>
      <c r="C115" s="278"/>
      <c r="D115" s="278"/>
      <c r="E115" s="278"/>
      <c r="F115" s="278"/>
      <c r="G115" s="225">
        <f>ROUND($E$78*G114,2)</f>
        <v>10.130000000000001</v>
      </c>
      <c r="H115" s="31"/>
      <c r="I115" s="7"/>
    </row>
    <row r="116" spans="1:9" ht="30" customHeight="1">
      <c r="A116" s="181" t="s">
        <v>23</v>
      </c>
      <c r="B116" s="271" t="s">
        <v>248</v>
      </c>
      <c r="C116" s="398"/>
      <c r="D116" s="398"/>
      <c r="E116" s="398"/>
      <c r="F116" s="398"/>
      <c r="G116" s="227">
        <f>ROUND((0.08*0.4*SUM(G50+$G$61+$G$62)*1),2)</f>
        <v>148.78</v>
      </c>
      <c r="H116" s="21"/>
      <c r="I116" s="20"/>
    </row>
    <row r="117" spans="1:9">
      <c r="A117" s="275" t="s">
        <v>307</v>
      </c>
      <c r="B117" s="275"/>
      <c r="C117" s="275"/>
      <c r="D117" s="275"/>
      <c r="E117" s="275"/>
      <c r="F117" s="275"/>
      <c r="G117" s="53">
        <f>SUM(G111:G116)</f>
        <v>216.88</v>
      </c>
      <c r="H117" s="31"/>
      <c r="I117" s="33"/>
    </row>
    <row r="118" spans="1:9">
      <c r="A118" s="193"/>
      <c r="B118" s="193"/>
      <c r="C118" s="193"/>
      <c r="D118" s="193"/>
      <c r="E118" s="193"/>
      <c r="F118" s="193"/>
      <c r="G118" s="220"/>
      <c r="H118" s="31"/>
      <c r="I118" s="33"/>
    </row>
    <row r="119" spans="1:9">
      <c r="A119" s="228"/>
      <c r="B119" s="228"/>
      <c r="C119" s="228"/>
      <c r="D119" s="87"/>
      <c r="E119" s="87"/>
      <c r="F119" s="87"/>
      <c r="G119" s="87"/>
      <c r="H119" s="31"/>
      <c r="I119" s="33"/>
    </row>
    <row r="120" spans="1:9" ht="15.75">
      <c r="A120" s="264" t="s">
        <v>303</v>
      </c>
      <c r="B120" s="264"/>
      <c r="C120" s="264"/>
      <c r="D120" s="264"/>
      <c r="E120" s="264"/>
      <c r="F120" s="264"/>
      <c r="G120" s="264"/>
      <c r="H120" s="36"/>
      <c r="I120" s="13"/>
    </row>
    <row r="121" spans="1:9" ht="33.75" customHeight="1">
      <c r="A121" s="401" t="s">
        <v>250</v>
      </c>
      <c r="B121" s="401"/>
      <c r="C121" s="401"/>
      <c r="D121" s="401"/>
      <c r="E121" s="401"/>
      <c r="F121" s="401"/>
      <c r="G121" s="401"/>
      <c r="H121" s="36"/>
      <c r="I121" s="13"/>
    </row>
    <row r="122" spans="1:9" ht="31.5">
      <c r="A122" s="173" t="s">
        <v>251</v>
      </c>
      <c r="B122" s="54">
        <f>G50</f>
        <v>3892.5</v>
      </c>
      <c r="C122" s="173" t="s">
        <v>308</v>
      </c>
      <c r="D122" s="55">
        <f>G106-G85-G89</f>
        <v>2492.1999999999998</v>
      </c>
      <c r="E122" s="166" t="s">
        <v>126</v>
      </c>
      <c r="F122" s="55">
        <f>G117</f>
        <v>216.88</v>
      </c>
      <c r="G122" s="56">
        <f>B122+D122+F122</f>
        <v>6601.58</v>
      </c>
      <c r="H122" s="36"/>
      <c r="I122" s="13"/>
    </row>
    <row r="123" spans="1:9" ht="15.75">
      <c r="A123" s="382" t="s">
        <v>128</v>
      </c>
      <c r="B123" s="382"/>
      <c r="C123" s="382"/>
      <c r="D123" s="382"/>
      <c r="E123" s="382" t="s">
        <v>129</v>
      </c>
      <c r="F123" s="382"/>
      <c r="G123" s="57">
        <f>ROUND(G122/30,2)</f>
        <v>220.05</v>
      </c>
      <c r="H123" s="36"/>
      <c r="I123" s="13"/>
    </row>
    <row r="124" spans="1:9" ht="15.75">
      <c r="A124" s="229"/>
      <c r="B124" s="229"/>
      <c r="C124" s="229"/>
      <c r="D124" s="229"/>
      <c r="E124" s="229"/>
      <c r="F124" s="229"/>
      <c r="G124" s="229"/>
      <c r="H124" s="36"/>
      <c r="I124" s="13"/>
    </row>
    <row r="125" spans="1:9">
      <c r="A125" s="58" t="s">
        <v>27</v>
      </c>
      <c r="B125" s="266" t="s">
        <v>146</v>
      </c>
      <c r="C125" s="266"/>
      <c r="D125" s="266"/>
      <c r="E125" s="266"/>
      <c r="F125" s="266"/>
      <c r="G125" s="61" t="s">
        <v>18</v>
      </c>
      <c r="H125" s="15"/>
      <c r="I125" s="13"/>
    </row>
    <row r="126" spans="1:9">
      <c r="A126" s="181" t="s">
        <v>8</v>
      </c>
      <c r="B126" s="272" t="s">
        <v>130</v>
      </c>
      <c r="C126" s="278"/>
      <c r="D126" s="278"/>
      <c r="E126" s="278"/>
      <c r="F126" s="278"/>
      <c r="G126" s="105">
        <f>ROUND($G$122/12,2)</f>
        <v>550.13</v>
      </c>
      <c r="H126" s="15"/>
      <c r="I126" s="13"/>
    </row>
    <row r="127" spans="1:9">
      <c r="A127" s="181" t="s">
        <v>10</v>
      </c>
      <c r="B127" s="276" t="s">
        <v>313</v>
      </c>
      <c r="C127" s="277"/>
      <c r="D127" s="277"/>
      <c r="E127" s="277"/>
      <c r="F127" s="277"/>
      <c r="G127" s="105">
        <f>ROUND((2.59/30)/12*($G$122),2)</f>
        <v>47.49</v>
      </c>
      <c r="H127" s="60"/>
      <c r="I127" s="13"/>
    </row>
    <row r="128" spans="1:9">
      <c r="A128" s="181" t="s">
        <v>12</v>
      </c>
      <c r="B128" s="272" t="s">
        <v>132</v>
      </c>
      <c r="C128" s="278"/>
      <c r="D128" s="278"/>
      <c r="E128" s="278"/>
      <c r="F128" s="278"/>
      <c r="G128" s="105">
        <f>ROUND((5/30)/12*0.015*($G$122),2)</f>
        <v>1.38</v>
      </c>
      <c r="H128" s="15"/>
      <c r="I128" s="13"/>
    </row>
    <row r="129" spans="1:9">
      <c r="A129" s="181" t="s">
        <v>13</v>
      </c>
      <c r="B129" s="272" t="s">
        <v>131</v>
      </c>
      <c r="C129" s="278"/>
      <c r="D129" s="278"/>
      <c r="E129" s="278"/>
      <c r="F129" s="278"/>
      <c r="G129" s="105">
        <f>ROUND(((15/30)/12)*0.0078*($G$122),2)</f>
        <v>2.15</v>
      </c>
      <c r="H129" s="60"/>
      <c r="I129" s="13"/>
    </row>
    <row r="130" spans="1:9" ht="32.25" customHeight="1">
      <c r="A130" s="181" t="s">
        <v>22</v>
      </c>
      <c r="B130" s="271" t="s">
        <v>133</v>
      </c>
      <c r="C130" s="398"/>
      <c r="D130" s="398"/>
      <c r="E130" s="398"/>
      <c r="F130" s="398"/>
      <c r="G130" s="106">
        <f>ROUND((((G50+G50/3)/12+(G78+G96+G117))*4/12)*0.02,2)</f>
        <v>20.96</v>
      </c>
      <c r="H130" s="35"/>
      <c r="I130" s="34"/>
    </row>
    <row r="131" spans="1:9">
      <c r="A131" s="230" t="s">
        <v>23</v>
      </c>
      <c r="B131" s="399" t="s">
        <v>134</v>
      </c>
      <c r="C131" s="399"/>
      <c r="D131" s="399"/>
      <c r="E131" s="399"/>
      <c r="F131" s="399"/>
      <c r="G131" s="106">
        <f>ROUND(((3/30)/12)*($G$122),2)</f>
        <v>55.01</v>
      </c>
      <c r="H131" s="35"/>
      <c r="I131" s="34"/>
    </row>
    <row r="132" spans="1:9">
      <c r="A132" s="302" t="s">
        <v>135</v>
      </c>
      <c r="B132" s="302"/>
      <c r="C132" s="302"/>
      <c r="D132" s="302"/>
      <c r="E132" s="302"/>
      <c r="F132" s="302"/>
      <c r="G132" s="59">
        <f>SUM(G126:G131)</f>
        <v>677.12</v>
      </c>
      <c r="H132" s="31"/>
      <c r="I132" s="33"/>
    </row>
    <row r="133" spans="1:9">
      <c r="A133" s="198"/>
      <c r="B133" s="198"/>
      <c r="C133" s="198"/>
      <c r="D133" s="204"/>
      <c r="E133" s="205"/>
      <c r="F133" s="205"/>
      <c r="G133" s="205"/>
      <c r="H133" s="36"/>
      <c r="I133" s="33"/>
    </row>
    <row r="134" spans="1:9">
      <c r="A134" s="58" t="s">
        <v>30</v>
      </c>
      <c r="B134" s="266" t="s">
        <v>136</v>
      </c>
      <c r="C134" s="266"/>
      <c r="D134" s="266"/>
      <c r="E134" s="266"/>
      <c r="F134" s="266"/>
      <c r="G134" s="61" t="s">
        <v>18</v>
      </c>
      <c r="H134" s="3"/>
      <c r="I134" s="7"/>
    </row>
    <row r="135" spans="1:9">
      <c r="A135" s="181" t="s">
        <v>8</v>
      </c>
      <c r="B135" s="400" t="s">
        <v>252</v>
      </c>
      <c r="C135" s="398"/>
      <c r="D135" s="398"/>
      <c r="E135" s="398"/>
      <c r="F135" s="398"/>
      <c r="G135" s="231">
        <v>0</v>
      </c>
      <c r="H135" s="3"/>
      <c r="I135" s="7"/>
    </row>
    <row r="136" spans="1:9">
      <c r="A136" s="263" t="s">
        <v>143</v>
      </c>
      <c r="B136" s="263"/>
      <c r="C136" s="263"/>
      <c r="D136" s="263"/>
      <c r="E136" s="263"/>
      <c r="F136" s="263"/>
      <c r="G136" s="62">
        <f>SUM(G135:G135)</f>
        <v>0</v>
      </c>
      <c r="H136" s="3"/>
      <c r="I136" s="7"/>
    </row>
    <row r="137" spans="1:9">
      <c r="A137" s="232"/>
      <c r="B137" s="233"/>
      <c r="C137" s="234"/>
      <c r="D137" s="218"/>
      <c r="E137" s="218"/>
      <c r="F137" s="218"/>
      <c r="G137" s="218"/>
      <c r="H137" s="3"/>
      <c r="I137" s="7"/>
    </row>
    <row r="138" spans="1:9">
      <c r="A138" s="273" t="s">
        <v>144</v>
      </c>
      <c r="B138" s="273"/>
      <c r="C138" s="273"/>
      <c r="D138" s="273"/>
      <c r="E138" s="273"/>
      <c r="F138" s="273"/>
      <c r="G138" s="273"/>
      <c r="H138" s="30"/>
      <c r="I138" s="29"/>
    </row>
    <row r="139" spans="1:9">
      <c r="A139" s="43" t="s">
        <v>145</v>
      </c>
      <c r="B139" s="270" t="s">
        <v>121</v>
      </c>
      <c r="C139" s="270"/>
      <c r="D139" s="270"/>
      <c r="E139" s="270"/>
      <c r="F139" s="270"/>
      <c r="G139" s="165" t="s">
        <v>18</v>
      </c>
      <c r="H139" s="30"/>
      <c r="I139" s="29"/>
    </row>
    <row r="140" spans="1:9">
      <c r="A140" s="232" t="s">
        <v>27</v>
      </c>
      <c r="B140" s="274" t="s">
        <v>146</v>
      </c>
      <c r="C140" s="274"/>
      <c r="D140" s="274"/>
      <c r="E140" s="274"/>
      <c r="F140" s="274"/>
      <c r="G140" s="235">
        <f>G132</f>
        <v>677.12</v>
      </c>
      <c r="H140" s="3"/>
      <c r="I140" s="7"/>
    </row>
    <row r="141" spans="1:9">
      <c r="A141" s="232" t="s">
        <v>30</v>
      </c>
      <c r="B141" s="274" t="s">
        <v>136</v>
      </c>
      <c r="C141" s="274"/>
      <c r="D141" s="274"/>
      <c r="E141" s="274"/>
      <c r="F141" s="274"/>
      <c r="G141" s="91">
        <f>G136</f>
        <v>0</v>
      </c>
      <c r="H141" s="21"/>
      <c r="I141" s="20"/>
    </row>
    <row r="142" spans="1:9">
      <c r="A142" s="275" t="s">
        <v>147</v>
      </c>
      <c r="B142" s="275"/>
      <c r="C142" s="275"/>
      <c r="D142" s="275"/>
      <c r="E142" s="275"/>
      <c r="F142" s="275"/>
      <c r="G142" s="63">
        <f>SUM(G140:G141)</f>
        <v>677.12</v>
      </c>
      <c r="H142" s="3"/>
      <c r="I142" s="7"/>
    </row>
    <row r="143" spans="1:9" ht="30" customHeight="1">
      <c r="A143" s="123" t="s">
        <v>198</v>
      </c>
      <c r="B143" s="383" t="s">
        <v>334</v>
      </c>
      <c r="C143" s="383"/>
      <c r="D143" s="383"/>
      <c r="E143" s="383"/>
      <c r="F143" s="383"/>
      <c r="G143" s="383"/>
      <c r="H143" s="3"/>
      <c r="I143" s="7"/>
    </row>
    <row r="144" spans="1:9">
      <c r="A144" s="216"/>
      <c r="B144" s="216"/>
      <c r="C144" s="216"/>
      <c r="D144" s="204"/>
      <c r="E144" s="205"/>
      <c r="F144" s="205"/>
      <c r="G144" s="205"/>
      <c r="H144" s="36"/>
      <c r="I144" s="33"/>
    </row>
    <row r="145" spans="1:9" ht="15.75">
      <c r="A145" s="264" t="s">
        <v>179</v>
      </c>
      <c r="B145" s="264"/>
      <c r="C145" s="264"/>
      <c r="D145" s="264"/>
      <c r="E145" s="264"/>
      <c r="F145" s="264"/>
      <c r="G145" s="264"/>
      <c r="H145" s="3"/>
      <c r="I145" s="7"/>
    </row>
    <row r="146" spans="1:9">
      <c r="A146" s="88"/>
      <c r="B146" s="299" t="s">
        <v>121</v>
      </c>
      <c r="C146" s="299"/>
      <c r="D146" s="299"/>
      <c r="E146" s="299"/>
      <c r="F146" s="299"/>
      <c r="G146" s="62" t="s">
        <v>18</v>
      </c>
      <c r="H146" s="3"/>
      <c r="I146" s="7"/>
    </row>
    <row r="147" spans="1:9">
      <c r="A147" s="89" t="s">
        <v>8</v>
      </c>
      <c r="B147" s="274" t="s">
        <v>180</v>
      </c>
      <c r="C147" s="274"/>
      <c r="D147" s="274"/>
      <c r="E147" s="274"/>
      <c r="F147" s="274"/>
      <c r="G147" s="107">
        <f>'AL UNIFORMES E EQUIPAMENTOS'!H13</f>
        <v>126.28066666666669</v>
      </c>
      <c r="H147" s="3"/>
      <c r="I147" s="7"/>
    </row>
    <row r="148" spans="1:9">
      <c r="A148" s="89" t="s">
        <v>10</v>
      </c>
      <c r="B148" s="274" t="s">
        <v>181</v>
      </c>
      <c r="C148" s="274"/>
      <c r="D148" s="274"/>
      <c r="E148" s="274"/>
      <c r="F148" s="274"/>
      <c r="G148" s="108">
        <f>'AL UNIFORMES E EQUIPAMENTOS'!H37</f>
        <v>18.102666666666668</v>
      </c>
      <c r="H148" s="3"/>
      <c r="I148" s="7"/>
    </row>
    <row r="149" spans="1:9">
      <c r="A149" s="90" t="s">
        <v>12</v>
      </c>
      <c r="B149" s="276" t="s">
        <v>182</v>
      </c>
      <c r="C149" s="276"/>
      <c r="D149" s="276"/>
      <c r="E149" s="276"/>
      <c r="F149" s="276"/>
      <c r="G149" s="91">
        <v>0</v>
      </c>
      <c r="H149" s="3"/>
      <c r="I149" s="7"/>
    </row>
    <row r="150" spans="1:9">
      <c r="A150" s="300" t="s">
        <v>183</v>
      </c>
      <c r="B150" s="300"/>
      <c r="C150" s="300"/>
      <c r="D150" s="300"/>
      <c r="E150" s="300"/>
      <c r="F150" s="300"/>
      <c r="G150" s="53">
        <f>SUM(G147:G149)</f>
        <v>144.38333333333335</v>
      </c>
      <c r="H150" s="28"/>
      <c r="I150" s="7"/>
    </row>
    <row r="151" spans="1:9">
      <c r="A151" s="87"/>
      <c r="B151" s="169"/>
      <c r="C151" s="169"/>
      <c r="D151" s="204"/>
      <c r="E151" s="205"/>
      <c r="F151" s="205"/>
      <c r="G151" s="205"/>
      <c r="H151" s="36"/>
      <c r="I151" s="33"/>
    </row>
    <row r="152" spans="1:9" ht="15.75">
      <c r="A152" s="264" t="s">
        <v>184</v>
      </c>
      <c r="B152" s="264"/>
      <c r="C152" s="264"/>
      <c r="D152" s="264"/>
      <c r="E152" s="264"/>
      <c r="F152" s="264"/>
      <c r="G152" s="264"/>
      <c r="H152" s="36"/>
      <c r="I152" s="20"/>
    </row>
    <row r="153" spans="1:9">
      <c r="A153" s="92"/>
      <c r="B153" s="267" t="s">
        <v>45</v>
      </c>
      <c r="C153" s="267"/>
      <c r="D153" s="267"/>
      <c r="E153" s="267"/>
      <c r="F153" s="93" t="s">
        <v>20</v>
      </c>
      <c r="G153" s="93" t="s">
        <v>18</v>
      </c>
      <c r="H153" s="36"/>
      <c r="I153" s="7"/>
    </row>
    <row r="154" spans="1:9" ht="47.25" customHeight="1">
      <c r="A154" s="258" t="s">
        <v>185</v>
      </c>
      <c r="B154" s="258"/>
      <c r="C154" s="258"/>
      <c r="D154" s="258"/>
      <c r="E154" s="258"/>
      <c r="F154" s="258"/>
      <c r="G154" s="96">
        <f>SUM(G50+G106+G117+G142+G150)</f>
        <v>8181.7733333333326</v>
      </c>
      <c r="H154" s="36"/>
      <c r="I154" s="7"/>
    </row>
    <row r="155" spans="1:9">
      <c r="A155" s="94" t="s">
        <v>8</v>
      </c>
      <c r="B155" s="268" t="s">
        <v>46</v>
      </c>
      <c r="C155" s="268"/>
      <c r="D155" s="268"/>
      <c r="E155" s="268"/>
      <c r="F155" s="154">
        <v>0.1467</v>
      </c>
      <c r="G155" s="99">
        <f>ROUND(F155*G154,2)</f>
        <v>1200.27</v>
      </c>
      <c r="H155" s="36"/>
      <c r="I155" s="7"/>
    </row>
    <row r="156" spans="1:9" ht="44.25" customHeight="1">
      <c r="A156" s="258" t="s">
        <v>186</v>
      </c>
      <c r="B156" s="258"/>
      <c r="C156" s="258"/>
      <c r="D156" s="258"/>
      <c r="E156" s="258"/>
      <c r="F156" s="258"/>
      <c r="G156" s="109">
        <f>SUM(G50+G106+G117+G142+G150+G155)</f>
        <v>9382.0433333333331</v>
      </c>
      <c r="H156" s="36"/>
      <c r="I156" s="20"/>
    </row>
    <row r="157" spans="1:9">
      <c r="A157" s="94" t="s">
        <v>10</v>
      </c>
      <c r="B157" s="268" t="s">
        <v>47</v>
      </c>
      <c r="C157" s="268"/>
      <c r="D157" s="268"/>
      <c r="E157" s="268"/>
      <c r="F157" s="154">
        <v>0.13400000000000001</v>
      </c>
      <c r="G157" s="97">
        <f>ROUND(F157*G156,2)</f>
        <v>1257.19</v>
      </c>
      <c r="H157" s="36"/>
      <c r="I157" s="20"/>
    </row>
    <row r="158" spans="1:9" ht="46.5" customHeight="1">
      <c r="A158" s="258" t="s">
        <v>187</v>
      </c>
      <c r="B158" s="258"/>
      <c r="C158" s="258"/>
      <c r="D158" s="258"/>
      <c r="E158" s="258"/>
      <c r="F158" s="258"/>
      <c r="G158" s="96">
        <f>SUM(G50+G106+G117+G142+G150+G155+G157)</f>
        <v>10639.233333333334</v>
      </c>
      <c r="H158" s="36"/>
      <c r="I158" s="20"/>
    </row>
    <row r="159" spans="1:9">
      <c r="A159" s="94" t="s">
        <v>12</v>
      </c>
      <c r="B159" s="268" t="s">
        <v>48</v>
      </c>
      <c r="C159" s="268"/>
      <c r="D159" s="268"/>
      <c r="E159" s="268"/>
      <c r="F159" s="95">
        <f>SUM(F160:F163)</f>
        <v>0.1225</v>
      </c>
      <c r="G159" s="236">
        <f>SUM(G160:G163)</f>
        <v>1485.24</v>
      </c>
      <c r="H159" s="281" t="s">
        <v>254</v>
      </c>
      <c r="I159" s="282"/>
    </row>
    <row r="160" spans="1:9">
      <c r="A160" s="259" t="s">
        <v>190</v>
      </c>
      <c r="B160" s="379" t="s">
        <v>193</v>
      </c>
      <c r="C160" s="379"/>
      <c r="D160" s="301" t="s">
        <v>34</v>
      </c>
      <c r="E160" s="301"/>
      <c r="F160" s="98">
        <f>IF(E8=1,0.0165,IF(E8=2,0.0065,IF(E8=3,I162,IF(E8=4,I162,¨RT Indefinido¨))))</f>
        <v>1.6500000000000001E-2</v>
      </c>
      <c r="G160" s="96">
        <f>ROUND(($G$158/(1-$F$159))*F160,2)</f>
        <v>200.05</v>
      </c>
      <c r="H160" s="176" t="s">
        <v>255</v>
      </c>
      <c r="I160" s="114" t="s">
        <v>256</v>
      </c>
    </row>
    <row r="161" spans="1:9">
      <c r="A161" s="260"/>
      <c r="B161" s="379"/>
      <c r="C161" s="379"/>
      <c r="D161" s="380" t="s">
        <v>188</v>
      </c>
      <c r="E161" s="380"/>
      <c r="F161" s="98">
        <f>IF(E8=1,0.076,IF(E8=2,0.03,IF(E8=3,I161,IF(E8=4,I161,¨RT Indefinido¨))))</f>
        <v>7.5999999999999998E-2</v>
      </c>
      <c r="G161" s="96">
        <f>ROUND(($G$158/(1-$F$159))*F161,2)</f>
        <v>921.46</v>
      </c>
      <c r="H161" s="177" t="s">
        <v>188</v>
      </c>
      <c r="I161" s="115">
        <v>0</v>
      </c>
    </row>
    <row r="162" spans="1:9">
      <c r="A162" s="90" t="s">
        <v>191</v>
      </c>
      <c r="B162" s="379" t="s">
        <v>194</v>
      </c>
      <c r="C162" s="379"/>
      <c r="D162" s="381" t="s">
        <v>196</v>
      </c>
      <c r="E162" s="301"/>
      <c r="F162" s="98">
        <v>0</v>
      </c>
      <c r="G162" s="96">
        <v>0</v>
      </c>
      <c r="H162" s="177" t="s">
        <v>34</v>
      </c>
      <c r="I162" s="115">
        <v>0</v>
      </c>
    </row>
    <row r="163" spans="1:9">
      <c r="A163" s="90" t="s">
        <v>192</v>
      </c>
      <c r="B163" s="379" t="s">
        <v>195</v>
      </c>
      <c r="C163" s="379"/>
      <c r="D163" s="301" t="s">
        <v>189</v>
      </c>
      <c r="E163" s="301"/>
      <c r="F163" s="155">
        <v>0.03</v>
      </c>
      <c r="G163" s="91">
        <f>ROUND(($G$158/(1-$F$159))*F163,2)</f>
        <v>363.73</v>
      </c>
      <c r="H163" s="177" t="s">
        <v>257</v>
      </c>
      <c r="I163" s="115">
        <v>0</v>
      </c>
    </row>
    <row r="164" spans="1:9">
      <c r="A164" s="300" t="s">
        <v>197</v>
      </c>
      <c r="B164" s="300"/>
      <c r="C164" s="300"/>
      <c r="D164" s="300"/>
      <c r="E164" s="300"/>
      <c r="F164" s="300"/>
      <c r="G164" s="100">
        <f>SUM(G155+G157+G159)</f>
        <v>3942.7</v>
      </c>
      <c r="H164" s="21"/>
      <c r="I164" s="20"/>
    </row>
    <row r="165" spans="1:9">
      <c r="A165" s="128" t="s">
        <v>205</v>
      </c>
      <c r="B165" s="375" t="s">
        <v>199</v>
      </c>
      <c r="C165" s="375"/>
      <c r="D165" s="375"/>
      <c r="E165" s="375"/>
      <c r="F165" s="375"/>
      <c r="G165" s="375"/>
      <c r="H165" s="21"/>
      <c r="I165" s="20"/>
    </row>
    <row r="166" spans="1:9">
      <c r="A166" s="376" t="s">
        <v>291</v>
      </c>
      <c r="B166" s="377" t="s">
        <v>200</v>
      </c>
      <c r="C166" s="378" t="s">
        <v>201</v>
      </c>
      <c r="D166" s="378"/>
      <c r="E166" s="237"/>
      <c r="F166" s="238"/>
      <c r="G166" s="239"/>
      <c r="H166" s="21"/>
      <c r="I166" s="20"/>
    </row>
    <row r="167" spans="1:9">
      <c r="A167" s="376"/>
      <c r="B167" s="377"/>
      <c r="C167" s="378" t="s">
        <v>202</v>
      </c>
      <c r="D167" s="378"/>
      <c r="E167" s="240" t="s">
        <v>204</v>
      </c>
      <c r="F167" s="238"/>
      <c r="G167" s="239"/>
      <c r="H167" s="21"/>
      <c r="I167" s="20"/>
    </row>
    <row r="168" spans="1:9">
      <c r="A168" s="376"/>
      <c r="B168" s="377"/>
      <c r="C168" s="378" t="s">
        <v>203</v>
      </c>
      <c r="D168" s="378"/>
      <c r="E168" s="237"/>
      <c r="F168" s="238"/>
      <c r="G168" s="239"/>
      <c r="H168" s="21"/>
      <c r="I168" s="20"/>
    </row>
    <row r="169" spans="1:9">
      <c r="A169" s="241"/>
      <c r="B169" s="242"/>
      <c r="C169" s="243"/>
      <c r="D169" s="243"/>
      <c r="E169" s="244"/>
      <c r="F169" s="245"/>
      <c r="G169" s="246"/>
      <c r="H169" s="21"/>
      <c r="I169" s="20"/>
    </row>
    <row r="170" spans="1:9">
      <c r="A170" s="221"/>
      <c r="B170" s="247"/>
      <c r="C170" s="247"/>
      <c r="D170" s="248"/>
      <c r="E170" s="248"/>
      <c r="F170" s="248"/>
      <c r="G170" s="248"/>
      <c r="H170" s="3"/>
      <c r="I170" s="7"/>
    </row>
    <row r="171" spans="1:9">
      <c r="A171" s="279" t="s">
        <v>206</v>
      </c>
      <c r="B171" s="279"/>
      <c r="C171" s="279"/>
      <c r="D171" s="279"/>
      <c r="E171" s="279"/>
      <c r="F171" s="279"/>
      <c r="G171" s="279"/>
      <c r="H171" s="3"/>
      <c r="I171" s="7"/>
    </row>
    <row r="172" spans="1:9">
      <c r="A172" s="298" t="s">
        <v>207</v>
      </c>
      <c r="B172" s="298"/>
      <c r="C172" s="298"/>
      <c r="D172" s="298"/>
      <c r="E172" s="298"/>
      <c r="F172" s="298"/>
      <c r="G172" s="102" t="s">
        <v>118</v>
      </c>
      <c r="H172" s="3"/>
      <c r="I172" s="7"/>
    </row>
    <row r="173" spans="1:9">
      <c r="A173" s="87" t="s">
        <v>8</v>
      </c>
      <c r="B173" s="280" t="s">
        <v>56</v>
      </c>
      <c r="C173" s="280"/>
      <c r="D173" s="280"/>
      <c r="E173" s="280"/>
      <c r="F173" s="280"/>
      <c r="G173" s="108">
        <f>G50</f>
        <v>3892.5</v>
      </c>
      <c r="H173" s="3"/>
      <c r="I173" s="7"/>
    </row>
    <row r="174" spans="1:9">
      <c r="A174" s="87" t="s">
        <v>10</v>
      </c>
      <c r="B174" s="280" t="s">
        <v>208</v>
      </c>
      <c r="C174" s="280"/>
      <c r="D174" s="280"/>
      <c r="E174" s="280"/>
      <c r="F174" s="280"/>
      <c r="G174" s="108">
        <f>G106</f>
        <v>3250.89</v>
      </c>
      <c r="H174" s="3"/>
      <c r="I174" s="7"/>
    </row>
    <row r="175" spans="1:9">
      <c r="A175" s="87" t="s">
        <v>12</v>
      </c>
      <c r="B175" s="280" t="s">
        <v>50</v>
      </c>
      <c r="C175" s="280"/>
      <c r="D175" s="280"/>
      <c r="E175" s="280"/>
      <c r="F175" s="280"/>
      <c r="G175" s="108">
        <f>G117</f>
        <v>216.88</v>
      </c>
      <c r="H175" s="3"/>
      <c r="I175" s="7"/>
    </row>
    <row r="176" spans="1:9">
      <c r="A176" s="87" t="s">
        <v>13</v>
      </c>
      <c r="B176" s="280" t="s">
        <v>51</v>
      </c>
      <c r="C176" s="280"/>
      <c r="D176" s="280"/>
      <c r="E176" s="280"/>
      <c r="F176" s="280"/>
      <c r="G176" s="108">
        <f>G142</f>
        <v>677.12</v>
      </c>
      <c r="H176" s="21"/>
      <c r="I176" s="20"/>
    </row>
    <row r="177" spans="1:9">
      <c r="A177" s="90" t="s">
        <v>22</v>
      </c>
      <c r="B177" s="280" t="s">
        <v>52</v>
      </c>
      <c r="C177" s="280"/>
      <c r="D177" s="280"/>
      <c r="E177" s="280"/>
      <c r="F177" s="280"/>
      <c r="G177" s="108">
        <f>G150</f>
        <v>144.38333333333335</v>
      </c>
      <c r="H177" s="21"/>
      <c r="I177" s="20"/>
    </row>
    <row r="178" spans="1:9">
      <c r="A178" s="373" t="s">
        <v>49</v>
      </c>
      <c r="B178" s="373"/>
      <c r="C178" s="373"/>
      <c r="D178" s="373"/>
      <c r="E178" s="373"/>
      <c r="F178" s="373"/>
      <c r="G178" s="249">
        <f>SUM(G173:G177)</f>
        <v>8181.7733333333326</v>
      </c>
      <c r="H178" s="21"/>
      <c r="I178" s="20"/>
    </row>
    <row r="179" spans="1:9">
      <c r="A179" s="90" t="s">
        <v>23</v>
      </c>
      <c r="B179" s="280" t="s">
        <v>55</v>
      </c>
      <c r="C179" s="280"/>
      <c r="D179" s="280"/>
      <c r="E179" s="280"/>
      <c r="F179" s="280"/>
      <c r="G179" s="108">
        <f>G164</f>
        <v>3942.7</v>
      </c>
      <c r="H179" s="21"/>
      <c r="I179" s="20"/>
    </row>
    <row r="180" spans="1:9" ht="15.75">
      <c r="A180" s="374" t="s">
        <v>309</v>
      </c>
      <c r="B180" s="374"/>
      <c r="C180" s="374"/>
      <c r="D180" s="374"/>
      <c r="E180" s="374"/>
      <c r="F180" s="374"/>
      <c r="G180" s="103">
        <f>SUM(G178:G179)</f>
        <v>12124.473333333332</v>
      </c>
      <c r="H180" s="28"/>
      <c r="I180" s="7"/>
    </row>
  </sheetData>
  <mergeCells count="200">
    <mergeCell ref="B179:F179"/>
    <mergeCell ref="B148:F148"/>
    <mergeCell ref="B149:F149"/>
    <mergeCell ref="A150:F150"/>
    <mergeCell ref="A152:G152"/>
    <mergeCell ref="B139:F139"/>
    <mergeCell ref="B140:F140"/>
    <mergeCell ref="B141:F141"/>
    <mergeCell ref="A142:F142"/>
    <mergeCell ref="B177:F177"/>
    <mergeCell ref="A145:G145"/>
    <mergeCell ref="B146:F146"/>
    <mergeCell ref="B143:G143"/>
    <mergeCell ref="B162:C162"/>
    <mergeCell ref="B147:F147"/>
    <mergeCell ref="A178:F178"/>
    <mergeCell ref="D162:E162"/>
    <mergeCell ref="B153:E153"/>
    <mergeCell ref="A154:F154"/>
    <mergeCell ref="B155:E155"/>
    <mergeCell ref="A156:F156"/>
    <mergeCell ref="B157:E157"/>
    <mergeCell ref="A158:F158"/>
    <mergeCell ref="A120:G120"/>
    <mergeCell ref="A121:G121"/>
    <mergeCell ref="A180:F180"/>
    <mergeCell ref="E8:F8"/>
    <mergeCell ref="A171:G171"/>
    <mergeCell ref="A172:F172"/>
    <mergeCell ref="B173:F173"/>
    <mergeCell ref="B174:F174"/>
    <mergeCell ref="B175:F175"/>
    <mergeCell ref="B176:F176"/>
    <mergeCell ref="B163:C163"/>
    <mergeCell ref="D163:E163"/>
    <mergeCell ref="A164:F164"/>
    <mergeCell ref="B165:G165"/>
    <mergeCell ref="A166:A168"/>
    <mergeCell ref="B166:B168"/>
    <mergeCell ref="C166:D166"/>
    <mergeCell ref="C167:D167"/>
    <mergeCell ref="C168:D168"/>
    <mergeCell ref="B159:E159"/>
    <mergeCell ref="A160:A161"/>
    <mergeCell ref="B160:C161"/>
    <mergeCell ref="D160:E160"/>
    <mergeCell ref="D161:E161"/>
    <mergeCell ref="A136:F136"/>
    <mergeCell ref="A138:G138"/>
    <mergeCell ref="B129:F129"/>
    <mergeCell ref="B130:F130"/>
    <mergeCell ref="B131:F131"/>
    <mergeCell ref="A132:F132"/>
    <mergeCell ref="B134:F134"/>
    <mergeCell ref="B135:F135"/>
    <mergeCell ref="A106:F106"/>
    <mergeCell ref="A109:G109"/>
    <mergeCell ref="B110:F110"/>
    <mergeCell ref="B111:F111"/>
    <mergeCell ref="B112:F112"/>
    <mergeCell ref="B113:F113"/>
    <mergeCell ref="A123:D123"/>
    <mergeCell ref="E123:F123"/>
    <mergeCell ref="B125:F125"/>
    <mergeCell ref="B126:F126"/>
    <mergeCell ref="B127:F127"/>
    <mergeCell ref="B128:F128"/>
    <mergeCell ref="B114:F114"/>
    <mergeCell ref="B115:F115"/>
    <mergeCell ref="B116:F116"/>
    <mergeCell ref="A117:F117"/>
    <mergeCell ref="B98:G98"/>
    <mergeCell ref="A101:G101"/>
    <mergeCell ref="B102:F102"/>
    <mergeCell ref="B103:F103"/>
    <mergeCell ref="B104:F104"/>
    <mergeCell ref="B105:F105"/>
    <mergeCell ref="B92:F92"/>
    <mergeCell ref="B93:F93"/>
    <mergeCell ref="B94:F94"/>
    <mergeCell ref="B95:F95"/>
    <mergeCell ref="A96:F96"/>
    <mergeCell ref="B97:G97"/>
    <mergeCell ref="A89:A91"/>
    <mergeCell ref="B89:B91"/>
    <mergeCell ref="C89:D89"/>
    <mergeCell ref="E89:F89"/>
    <mergeCell ref="G89:G91"/>
    <mergeCell ref="C90:D90"/>
    <mergeCell ref="E90:F90"/>
    <mergeCell ref="C91:D91"/>
    <mergeCell ref="E91:F91"/>
    <mergeCell ref="A85:A88"/>
    <mergeCell ref="B85:B88"/>
    <mergeCell ref="C85:D85"/>
    <mergeCell ref="E85:F85"/>
    <mergeCell ref="G85:G88"/>
    <mergeCell ref="B74:D74"/>
    <mergeCell ref="E74:F74"/>
    <mergeCell ref="E75:F75"/>
    <mergeCell ref="E76:F76"/>
    <mergeCell ref="E77:F77"/>
    <mergeCell ref="A78:D78"/>
    <mergeCell ref="E78:F78"/>
    <mergeCell ref="C86:D86"/>
    <mergeCell ref="E86:F86"/>
    <mergeCell ref="C87:D87"/>
    <mergeCell ref="E87:F87"/>
    <mergeCell ref="C88:D88"/>
    <mergeCell ref="E88:F88"/>
    <mergeCell ref="B79:G79"/>
    <mergeCell ref="B80:G80"/>
    <mergeCell ref="B83:G83"/>
    <mergeCell ref="B84:F84"/>
    <mergeCell ref="B71:D71"/>
    <mergeCell ref="E71:F71"/>
    <mergeCell ref="B72:D72"/>
    <mergeCell ref="E72:F72"/>
    <mergeCell ref="B73:D73"/>
    <mergeCell ref="E73:F73"/>
    <mergeCell ref="B65:G65"/>
    <mergeCell ref="B68:G68"/>
    <mergeCell ref="B69:D69"/>
    <mergeCell ref="E69:F69"/>
    <mergeCell ref="B70:D70"/>
    <mergeCell ref="E70:F70"/>
    <mergeCell ref="A59:G59"/>
    <mergeCell ref="B60:F60"/>
    <mergeCell ref="B61:F61"/>
    <mergeCell ref="B62:F62"/>
    <mergeCell ref="A63:F63"/>
    <mergeCell ref="B64:G64"/>
    <mergeCell ref="B47:F47"/>
    <mergeCell ref="B48:D48"/>
    <mergeCell ref="E48:F48"/>
    <mergeCell ref="B49:F49"/>
    <mergeCell ref="A50:F50"/>
    <mergeCell ref="B56:G56"/>
    <mergeCell ref="B51:F51"/>
    <mergeCell ref="A52:F52"/>
    <mergeCell ref="B55:G55"/>
    <mergeCell ref="A54:F54"/>
    <mergeCell ref="B38:G38"/>
    <mergeCell ref="A41:G41"/>
    <mergeCell ref="B42:D42"/>
    <mergeCell ref="E42:F42"/>
    <mergeCell ref="B43:F43"/>
    <mergeCell ref="B46:F46"/>
    <mergeCell ref="B31:F31"/>
    <mergeCell ref="B32:F32"/>
    <mergeCell ref="B34:F34"/>
    <mergeCell ref="B35:F35"/>
    <mergeCell ref="B36:F36"/>
    <mergeCell ref="B37:G37"/>
    <mergeCell ref="B45:F45"/>
    <mergeCell ref="B33:F33"/>
    <mergeCell ref="E10:G10"/>
    <mergeCell ref="B25:F25"/>
    <mergeCell ref="B26:F26"/>
    <mergeCell ref="B27:F27"/>
    <mergeCell ref="B28:F28"/>
    <mergeCell ref="B29:F29"/>
    <mergeCell ref="B30:F30"/>
    <mergeCell ref="A19:G19"/>
    <mergeCell ref="A20:G20"/>
    <mergeCell ref="A21:G21"/>
    <mergeCell ref="B22:F22"/>
    <mergeCell ref="B23:F23"/>
    <mergeCell ref="B24:F24"/>
    <mergeCell ref="A14:G14"/>
    <mergeCell ref="A15:C15"/>
    <mergeCell ref="D15:E15"/>
    <mergeCell ref="F15:G15"/>
    <mergeCell ref="A16:C17"/>
    <mergeCell ref="D16:E17"/>
    <mergeCell ref="F16:G17"/>
    <mergeCell ref="B3:D3"/>
    <mergeCell ref="F3:G3"/>
    <mergeCell ref="B75:D75"/>
    <mergeCell ref="B76:D76"/>
    <mergeCell ref="B77:D77"/>
    <mergeCell ref="H159:I159"/>
    <mergeCell ref="A1:G1"/>
    <mergeCell ref="A2:G2"/>
    <mergeCell ref="B4:G4"/>
    <mergeCell ref="A5:G5"/>
    <mergeCell ref="A6:B6"/>
    <mergeCell ref="C6:G6"/>
    <mergeCell ref="B44:F44"/>
    <mergeCell ref="B11:D11"/>
    <mergeCell ref="E11:G11"/>
    <mergeCell ref="B12:E12"/>
    <mergeCell ref="F12:G12"/>
    <mergeCell ref="B13:F13"/>
    <mergeCell ref="A18:G18"/>
    <mergeCell ref="A7:B7"/>
    <mergeCell ref="C7:G7"/>
    <mergeCell ref="A8:C8"/>
    <mergeCell ref="A9:G9"/>
    <mergeCell ref="B10:D10"/>
  </mergeCells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1"/>
  <headerFooter>
    <oddFooter>&amp;C&amp;A&amp;R&amp;P de &amp;N</oddFooter>
  </headerFooter>
  <rowBreaks count="1" manualBreakCount="1">
    <brk id="65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opLeftCell="A31" zoomScaleNormal="100" workbookViewId="0">
      <selection activeCell="F9" sqref="F9"/>
    </sheetView>
  </sheetViews>
  <sheetFormatPr defaultRowHeight="15"/>
  <cols>
    <col min="1" max="1" width="39.28515625" customWidth="1"/>
    <col min="2" max="2" width="18.28515625" customWidth="1"/>
    <col min="3" max="3" width="15.5703125" customWidth="1"/>
    <col min="4" max="4" width="17.5703125" customWidth="1"/>
    <col min="5" max="6" width="15.140625" customWidth="1"/>
    <col min="7" max="7" width="14.85546875" customWidth="1"/>
    <col min="8" max="8" width="14" customWidth="1"/>
  </cols>
  <sheetData>
    <row r="1" spans="1:8" ht="15.75">
      <c r="A1" s="416" t="s">
        <v>175</v>
      </c>
      <c r="B1" s="416"/>
      <c r="C1" s="416"/>
      <c r="D1" s="416"/>
      <c r="E1" s="416"/>
      <c r="F1" s="416"/>
      <c r="G1" s="416"/>
      <c r="H1" s="416"/>
    </row>
    <row r="2" spans="1:8" ht="16.5">
      <c r="A2" s="417" t="s">
        <v>174</v>
      </c>
      <c r="B2" s="417"/>
      <c r="C2" s="417"/>
      <c r="D2" s="417"/>
      <c r="E2" s="417"/>
      <c r="F2" s="417"/>
      <c r="G2" s="417"/>
      <c r="H2" s="417"/>
    </row>
    <row r="3" spans="1:8">
      <c r="A3" s="410" t="s">
        <v>57</v>
      </c>
      <c r="B3" s="411" t="s">
        <v>148</v>
      </c>
      <c r="C3" s="412" t="s">
        <v>149</v>
      </c>
      <c r="D3" s="412" t="s">
        <v>150</v>
      </c>
      <c r="E3" s="411" t="s">
        <v>151</v>
      </c>
      <c r="F3" s="407" t="s">
        <v>152</v>
      </c>
      <c r="G3" s="407" t="s">
        <v>153</v>
      </c>
      <c r="H3" s="407" t="s">
        <v>154</v>
      </c>
    </row>
    <row r="4" spans="1:8">
      <c r="A4" s="410"/>
      <c r="B4" s="411"/>
      <c r="C4" s="412"/>
      <c r="D4" s="412"/>
      <c r="E4" s="411"/>
      <c r="F4" s="407"/>
      <c r="G4" s="407"/>
      <c r="H4" s="407"/>
    </row>
    <row r="5" spans="1:8">
      <c r="A5" s="156" t="s">
        <v>155</v>
      </c>
      <c r="B5" s="81" t="s">
        <v>178</v>
      </c>
      <c r="C5" s="65" t="s">
        <v>35</v>
      </c>
      <c r="D5" s="66">
        <v>113.2</v>
      </c>
      <c r="E5" s="67">
        <v>30</v>
      </c>
      <c r="F5" s="68">
        <v>5</v>
      </c>
      <c r="G5" s="68">
        <f>F5*2</f>
        <v>10</v>
      </c>
      <c r="H5" s="69">
        <f>D5*G5/E5</f>
        <v>37.733333333333334</v>
      </c>
    </row>
    <row r="6" spans="1:8">
      <c r="A6" s="157" t="s">
        <v>156</v>
      </c>
      <c r="B6" s="81" t="s">
        <v>178</v>
      </c>
      <c r="C6" s="65" t="s">
        <v>157</v>
      </c>
      <c r="D6" s="66">
        <v>90.73</v>
      </c>
      <c r="E6" s="67">
        <v>30</v>
      </c>
      <c r="F6" s="68">
        <v>1</v>
      </c>
      <c r="G6" s="68">
        <f t="shared" ref="G6:G12" si="0">F6*2</f>
        <v>2</v>
      </c>
      <c r="H6" s="69">
        <f t="shared" ref="H6:H12" si="1">D6*G6/E6</f>
        <v>6.0486666666666666</v>
      </c>
    </row>
    <row r="7" spans="1:8">
      <c r="A7" s="156" t="s">
        <v>158</v>
      </c>
      <c r="B7" s="81" t="s">
        <v>178</v>
      </c>
      <c r="C7" s="65" t="s">
        <v>35</v>
      </c>
      <c r="D7" s="66">
        <v>69.930000000000007</v>
      </c>
      <c r="E7" s="67">
        <v>30</v>
      </c>
      <c r="F7" s="68">
        <v>5</v>
      </c>
      <c r="G7" s="68">
        <f t="shared" si="0"/>
        <v>10</v>
      </c>
      <c r="H7" s="69">
        <f t="shared" si="1"/>
        <v>23.310000000000002</v>
      </c>
    </row>
    <row r="8" spans="1:8">
      <c r="A8" s="156" t="s">
        <v>159</v>
      </c>
      <c r="B8" s="81" t="s">
        <v>178</v>
      </c>
      <c r="C8" s="65" t="s">
        <v>35</v>
      </c>
      <c r="D8" s="66">
        <v>89.93</v>
      </c>
      <c r="E8" s="67">
        <v>30</v>
      </c>
      <c r="F8" s="68">
        <v>5</v>
      </c>
      <c r="G8" s="68">
        <f t="shared" si="0"/>
        <v>10</v>
      </c>
      <c r="H8" s="69">
        <f t="shared" si="1"/>
        <v>29.97666666666667</v>
      </c>
    </row>
    <row r="9" spans="1:8">
      <c r="A9" s="157" t="s">
        <v>160</v>
      </c>
      <c r="B9" s="82" t="s">
        <v>178</v>
      </c>
      <c r="C9" s="70" t="s">
        <v>35</v>
      </c>
      <c r="D9" s="66">
        <v>29.97</v>
      </c>
      <c r="E9" s="67">
        <v>30</v>
      </c>
      <c r="F9" s="68">
        <v>1</v>
      </c>
      <c r="G9" s="68">
        <f t="shared" si="0"/>
        <v>2</v>
      </c>
      <c r="H9" s="69">
        <f t="shared" si="1"/>
        <v>1.998</v>
      </c>
    </row>
    <row r="10" spans="1:8">
      <c r="A10" s="156" t="s">
        <v>161</v>
      </c>
      <c r="B10" s="83" t="s">
        <v>178</v>
      </c>
      <c r="C10" s="65" t="s">
        <v>162</v>
      </c>
      <c r="D10" s="66">
        <v>138.03</v>
      </c>
      <c r="E10" s="67">
        <v>30</v>
      </c>
      <c r="F10" s="68">
        <v>2</v>
      </c>
      <c r="G10" s="68">
        <f t="shared" si="0"/>
        <v>4</v>
      </c>
      <c r="H10" s="69">
        <f t="shared" si="1"/>
        <v>18.404</v>
      </c>
    </row>
    <row r="11" spans="1:8">
      <c r="A11" s="156" t="s">
        <v>163</v>
      </c>
      <c r="B11" s="81" t="s">
        <v>178</v>
      </c>
      <c r="C11" s="65" t="s">
        <v>162</v>
      </c>
      <c r="D11" s="66">
        <v>20.2</v>
      </c>
      <c r="E11" s="67">
        <v>30</v>
      </c>
      <c r="F11" s="68">
        <v>5</v>
      </c>
      <c r="G11" s="68">
        <f t="shared" si="0"/>
        <v>10</v>
      </c>
      <c r="H11" s="69">
        <f t="shared" si="1"/>
        <v>6.7333333333333334</v>
      </c>
    </row>
    <row r="12" spans="1:8">
      <c r="A12" s="156" t="s">
        <v>164</v>
      </c>
      <c r="B12" s="84" t="s">
        <v>178</v>
      </c>
      <c r="C12" s="65" t="s">
        <v>35</v>
      </c>
      <c r="D12" s="71">
        <v>6.23</v>
      </c>
      <c r="E12" s="67">
        <v>30</v>
      </c>
      <c r="F12" s="68">
        <v>5</v>
      </c>
      <c r="G12" s="68">
        <f t="shared" si="0"/>
        <v>10</v>
      </c>
      <c r="H12" s="69">
        <f t="shared" si="1"/>
        <v>2.0766666666666667</v>
      </c>
    </row>
    <row r="13" spans="1:8">
      <c r="A13" s="413" t="s">
        <v>165</v>
      </c>
      <c r="B13" s="413"/>
      <c r="C13" s="413"/>
      <c r="D13" s="413"/>
      <c r="E13" s="413"/>
      <c r="F13" s="413"/>
      <c r="G13" s="413"/>
      <c r="H13" s="72">
        <f>SUM(H5:H12)</f>
        <v>126.28066666666669</v>
      </c>
    </row>
    <row r="14" spans="1:8">
      <c r="A14" s="414"/>
      <c r="B14" s="414"/>
      <c r="C14" s="414"/>
      <c r="D14" s="414"/>
      <c r="E14" s="414"/>
      <c r="F14" s="414"/>
      <c r="G14" s="414"/>
      <c r="H14" s="414"/>
    </row>
    <row r="15" spans="1:8" ht="15.75">
      <c r="A15" s="415" t="s">
        <v>166</v>
      </c>
      <c r="B15" s="415"/>
      <c r="C15" s="415"/>
      <c r="D15" s="415"/>
      <c r="E15" s="415"/>
      <c r="F15" s="415"/>
      <c r="G15" s="415"/>
      <c r="H15" s="415"/>
    </row>
    <row r="16" spans="1:8">
      <c r="A16" s="410" t="s">
        <v>57</v>
      </c>
      <c r="B16" s="411" t="s">
        <v>148</v>
      </c>
      <c r="C16" s="412" t="s">
        <v>149</v>
      </c>
      <c r="D16" s="412" t="s">
        <v>150</v>
      </c>
      <c r="E16" s="411" t="s">
        <v>151</v>
      </c>
      <c r="F16" s="407" t="s">
        <v>153</v>
      </c>
      <c r="G16" s="407"/>
      <c r="H16" s="407" t="s">
        <v>154</v>
      </c>
    </row>
    <row r="17" spans="1:8">
      <c r="A17" s="410"/>
      <c r="B17" s="411"/>
      <c r="C17" s="412"/>
      <c r="D17" s="412"/>
      <c r="E17" s="411"/>
      <c r="F17" s="407"/>
      <c r="G17" s="407"/>
      <c r="H17" s="407"/>
    </row>
    <row r="18" spans="1:8" ht="45">
      <c r="A18" s="158" t="s">
        <v>177</v>
      </c>
      <c r="B18" s="85" t="s">
        <v>178</v>
      </c>
      <c r="C18" s="74" t="s">
        <v>35</v>
      </c>
      <c r="D18" s="79">
        <v>18.07</v>
      </c>
      <c r="E18" s="76">
        <v>30</v>
      </c>
      <c r="F18" s="404">
        <v>1</v>
      </c>
      <c r="G18" s="404"/>
      <c r="H18" s="77">
        <f>D18*F18/E18</f>
        <v>0.60233333333333339</v>
      </c>
    </row>
    <row r="19" spans="1:8">
      <c r="A19" s="159" t="s">
        <v>167</v>
      </c>
      <c r="B19" s="82" t="s">
        <v>178</v>
      </c>
      <c r="C19" s="74" t="s">
        <v>35</v>
      </c>
      <c r="D19" s="75">
        <v>35.14</v>
      </c>
      <c r="E19" s="76">
        <v>30</v>
      </c>
      <c r="F19" s="404">
        <v>1</v>
      </c>
      <c r="G19" s="404"/>
      <c r="H19" s="77">
        <f t="shared" ref="H19:H23" si="2">D19*F19/E19</f>
        <v>1.1713333333333333</v>
      </c>
    </row>
    <row r="20" spans="1:8">
      <c r="A20" s="159" t="s">
        <v>168</v>
      </c>
      <c r="B20" s="82" t="s">
        <v>178</v>
      </c>
      <c r="C20" s="74" t="s">
        <v>35</v>
      </c>
      <c r="D20" s="75">
        <v>26.97</v>
      </c>
      <c r="E20" s="76">
        <v>30</v>
      </c>
      <c r="F20" s="404">
        <v>1</v>
      </c>
      <c r="G20" s="404"/>
      <c r="H20" s="77">
        <f t="shared" si="2"/>
        <v>0.89899999999999991</v>
      </c>
    </row>
    <row r="21" spans="1:8">
      <c r="A21" s="160" t="s">
        <v>169</v>
      </c>
      <c r="B21" s="86" t="s">
        <v>178</v>
      </c>
      <c r="C21" s="74" t="s">
        <v>35</v>
      </c>
      <c r="D21" s="75">
        <v>21.07</v>
      </c>
      <c r="E21" s="76">
        <v>30</v>
      </c>
      <c r="F21" s="404">
        <v>1</v>
      </c>
      <c r="G21" s="404"/>
      <c r="H21" s="77">
        <f t="shared" si="2"/>
        <v>0.70233333333333337</v>
      </c>
    </row>
    <row r="22" spans="1:8">
      <c r="A22" s="161" t="s">
        <v>170</v>
      </c>
      <c r="B22" s="81" t="s">
        <v>178</v>
      </c>
      <c r="C22" s="74" t="s">
        <v>35</v>
      </c>
      <c r="D22" s="75">
        <v>29.2</v>
      </c>
      <c r="E22" s="76">
        <v>30</v>
      </c>
      <c r="F22" s="404">
        <v>1</v>
      </c>
      <c r="G22" s="404"/>
      <c r="H22" s="77">
        <f t="shared" si="2"/>
        <v>0.97333333333333327</v>
      </c>
    </row>
    <row r="23" spans="1:8">
      <c r="A23" s="161" t="s">
        <v>171</v>
      </c>
      <c r="B23" s="81" t="s">
        <v>178</v>
      </c>
      <c r="C23" s="74" t="s">
        <v>162</v>
      </c>
      <c r="D23" s="75">
        <v>52.6</v>
      </c>
      <c r="E23" s="76">
        <v>30</v>
      </c>
      <c r="F23" s="404">
        <v>1</v>
      </c>
      <c r="G23" s="404"/>
      <c r="H23" s="77">
        <f t="shared" si="2"/>
        <v>1.7533333333333334</v>
      </c>
    </row>
    <row r="24" spans="1:8">
      <c r="A24" s="405" t="s">
        <v>165</v>
      </c>
      <c r="B24" s="405"/>
      <c r="C24" s="405"/>
      <c r="D24" s="405"/>
      <c r="E24" s="405"/>
      <c r="F24" s="405"/>
      <c r="G24" s="405"/>
      <c r="H24" s="73">
        <f>SUM(H18:H23)</f>
        <v>6.1016666666666666</v>
      </c>
    </row>
    <row r="25" spans="1:8">
      <c r="A25" s="408"/>
      <c r="B25" s="408"/>
      <c r="C25" s="408"/>
      <c r="D25" s="408"/>
      <c r="E25" s="408"/>
      <c r="F25" s="408"/>
      <c r="G25" s="408"/>
      <c r="H25" s="408"/>
    </row>
    <row r="26" spans="1:8" ht="15.75">
      <c r="A26" s="409" t="s">
        <v>172</v>
      </c>
      <c r="B26" s="409"/>
      <c r="C26" s="409"/>
      <c r="D26" s="409"/>
      <c r="E26" s="409"/>
      <c r="F26" s="409"/>
      <c r="G26" s="409"/>
      <c r="H26" s="409"/>
    </row>
    <row r="27" spans="1:8">
      <c r="A27" s="410" t="s">
        <v>57</v>
      </c>
      <c r="B27" s="411" t="s">
        <v>148</v>
      </c>
      <c r="C27" s="412" t="s">
        <v>149</v>
      </c>
      <c r="D27" s="412" t="s">
        <v>150</v>
      </c>
      <c r="E27" s="411" t="s">
        <v>151</v>
      </c>
      <c r="F27" s="407" t="s">
        <v>153</v>
      </c>
      <c r="G27" s="407"/>
      <c r="H27" s="407" t="s">
        <v>154</v>
      </c>
    </row>
    <row r="28" spans="1:8">
      <c r="A28" s="410"/>
      <c r="B28" s="411"/>
      <c r="C28" s="412"/>
      <c r="D28" s="412"/>
      <c r="E28" s="411"/>
      <c r="F28" s="407"/>
      <c r="G28" s="407"/>
      <c r="H28" s="407"/>
    </row>
    <row r="29" spans="1:8" ht="45">
      <c r="A29" s="158" t="s">
        <v>177</v>
      </c>
      <c r="B29" s="85" t="s">
        <v>178</v>
      </c>
      <c r="C29" s="74" t="s">
        <v>35</v>
      </c>
      <c r="D29" s="79">
        <v>18.07</v>
      </c>
      <c r="E29" s="76">
        <v>30</v>
      </c>
      <c r="F29" s="404">
        <v>1</v>
      </c>
      <c r="G29" s="404"/>
      <c r="H29" s="147">
        <f>D29*F29/E29</f>
        <v>0.60233333333333339</v>
      </c>
    </row>
    <row r="30" spans="1:8">
      <c r="A30" s="159" t="s">
        <v>167</v>
      </c>
      <c r="B30" s="82" t="s">
        <v>178</v>
      </c>
      <c r="C30" s="74" t="s">
        <v>35</v>
      </c>
      <c r="D30" s="78">
        <v>35.14</v>
      </c>
      <c r="E30" s="76">
        <v>30</v>
      </c>
      <c r="F30" s="404">
        <v>1</v>
      </c>
      <c r="G30" s="404"/>
      <c r="H30" s="80">
        <f t="shared" ref="H30:H36" si="3">D30*F30/E30</f>
        <v>1.1713333333333333</v>
      </c>
    </row>
    <row r="31" spans="1:8">
      <c r="A31" s="159" t="s">
        <v>168</v>
      </c>
      <c r="B31" s="86" t="s">
        <v>178</v>
      </c>
      <c r="C31" s="74" t="s">
        <v>35</v>
      </c>
      <c r="D31" s="78">
        <v>26.97</v>
      </c>
      <c r="E31" s="76">
        <v>30</v>
      </c>
      <c r="F31" s="404">
        <v>1</v>
      </c>
      <c r="G31" s="404"/>
      <c r="H31" s="80">
        <f t="shared" si="3"/>
        <v>0.89899999999999991</v>
      </c>
    </row>
    <row r="32" spans="1:8">
      <c r="A32" s="160" t="s">
        <v>169</v>
      </c>
      <c r="B32" s="86" t="s">
        <v>178</v>
      </c>
      <c r="C32" s="74" t="s">
        <v>35</v>
      </c>
      <c r="D32" s="78">
        <v>21.07</v>
      </c>
      <c r="E32" s="76">
        <v>30</v>
      </c>
      <c r="F32" s="404">
        <v>1</v>
      </c>
      <c r="G32" s="404"/>
      <c r="H32" s="80">
        <f t="shared" si="3"/>
        <v>0.70233333333333337</v>
      </c>
    </row>
    <row r="33" spans="1:8" ht="45">
      <c r="A33" s="158" t="s">
        <v>176</v>
      </c>
      <c r="B33" s="85" t="s">
        <v>178</v>
      </c>
      <c r="C33" s="74" t="s">
        <v>35</v>
      </c>
      <c r="D33" s="78">
        <v>120.5</v>
      </c>
      <c r="E33" s="76">
        <v>30</v>
      </c>
      <c r="F33" s="404">
        <v>1</v>
      </c>
      <c r="G33" s="404"/>
      <c r="H33" s="147">
        <f t="shared" si="3"/>
        <v>4.0166666666666666</v>
      </c>
    </row>
    <row r="34" spans="1:8" ht="30">
      <c r="A34" s="162" t="s">
        <v>342</v>
      </c>
      <c r="B34" s="150" t="s">
        <v>178</v>
      </c>
      <c r="C34" s="151" t="s">
        <v>341</v>
      </c>
      <c r="D34" s="78">
        <v>239.53</v>
      </c>
      <c r="E34" s="76">
        <v>30</v>
      </c>
      <c r="F34" s="406">
        <v>1</v>
      </c>
      <c r="G34" s="406"/>
      <c r="H34" s="147">
        <f t="shared" si="3"/>
        <v>7.9843333333333337</v>
      </c>
    </row>
    <row r="35" spans="1:8">
      <c r="A35" s="161" t="s">
        <v>170</v>
      </c>
      <c r="B35" s="81" t="s">
        <v>178</v>
      </c>
      <c r="C35" s="74" t="s">
        <v>35</v>
      </c>
      <c r="D35" s="79">
        <v>29.2</v>
      </c>
      <c r="E35" s="76">
        <v>30</v>
      </c>
      <c r="F35" s="404">
        <v>1</v>
      </c>
      <c r="G35" s="404"/>
      <c r="H35" s="80">
        <f t="shared" si="3"/>
        <v>0.97333333333333327</v>
      </c>
    </row>
    <row r="36" spans="1:8">
      <c r="A36" s="163" t="s">
        <v>171</v>
      </c>
      <c r="B36" s="81" t="s">
        <v>178</v>
      </c>
      <c r="C36" s="74" t="s">
        <v>162</v>
      </c>
      <c r="D36" s="79">
        <v>52.6</v>
      </c>
      <c r="E36" s="76">
        <v>30</v>
      </c>
      <c r="F36" s="404">
        <v>1</v>
      </c>
      <c r="G36" s="404"/>
      <c r="H36" s="80">
        <f t="shared" si="3"/>
        <v>1.7533333333333334</v>
      </c>
    </row>
    <row r="37" spans="1:8">
      <c r="A37" s="405" t="s">
        <v>165</v>
      </c>
      <c r="B37" s="405"/>
      <c r="C37" s="405"/>
      <c r="D37" s="405"/>
      <c r="E37" s="405"/>
      <c r="F37" s="405"/>
      <c r="G37" s="405"/>
      <c r="H37" s="53">
        <f>SUM(H29:H36)</f>
        <v>18.102666666666668</v>
      </c>
    </row>
    <row r="38" spans="1:8">
      <c r="A38" s="403" t="s">
        <v>173</v>
      </c>
      <c r="B38" s="403"/>
      <c r="C38" s="403"/>
      <c r="D38" s="403"/>
      <c r="E38" s="403"/>
      <c r="F38" s="403"/>
      <c r="G38" s="403"/>
      <c r="H38" s="403"/>
    </row>
  </sheetData>
  <mergeCells count="46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13:G13"/>
    <mergeCell ref="A14:H14"/>
    <mergeCell ref="F21:G21"/>
    <mergeCell ref="A15:H15"/>
    <mergeCell ref="A16:A17"/>
    <mergeCell ref="B16:B17"/>
    <mergeCell ref="C16:C17"/>
    <mergeCell ref="D16:D17"/>
    <mergeCell ref="E16:E17"/>
    <mergeCell ref="F16:G17"/>
    <mergeCell ref="H16:H17"/>
    <mergeCell ref="F18:G18"/>
    <mergeCell ref="F19:G19"/>
    <mergeCell ref="F20:G20"/>
    <mergeCell ref="A27:A28"/>
    <mergeCell ref="B27:B28"/>
    <mergeCell ref="C27:C28"/>
    <mergeCell ref="D27:D28"/>
    <mergeCell ref="E27:E28"/>
    <mergeCell ref="F22:G22"/>
    <mergeCell ref="F23:G23"/>
    <mergeCell ref="A24:G24"/>
    <mergeCell ref="A25:H25"/>
    <mergeCell ref="A26:H26"/>
    <mergeCell ref="F27:G28"/>
    <mergeCell ref="H27:H28"/>
    <mergeCell ref="F29:G29"/>
    <mergeCell ref="F30:G30"/>
    <mergeCell ref="F31:G31"/>
    <mergeCell ref="A38:H38"/>
    <mergeCell ref="F32:G32"/>
    <mergeCell ref="F33:G33"/>
    <mergeCell ref="F35:G35"/>
    <mergeCell ref="F36:G36"/>
    <mergeCell ref="A37:G37"/>
    <mergeCell ref="F34:G34"/>
  </mergeCells>
  <pageMargins left="0.51181102362204722" right="0.51181102362204722" top="0.78740157480314965" bottom="0.78740157480314965" header="0.31496062992125984" footer="0.31496062992125984"/>
  <pageSetup paperSize="9" scale="61" orientation="portrait" horizontalDpi="300" verticalDpi="300" r:id="rId1"/>
  <headerFooter>
    <oddFooter>&amp;C&amp;A&amp;R&amp;P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I44"/>
  <sheetViews>
    <sheetView topLeftCell="A10" zoomScaleNormal="100" workbookViewId="0">
      <selection activeCell="B14" sqref="B14:H14"/>
    </sheetView>
  </sheetViews>
  <sheetFormatPr defaultRowHeight="12"/>
  <cols>
    <col min="1" max="1" width="13.5703125" style="1" customWidth="1"/>
    <col min="2" max="2" width="13.85546875" style="1" customWidth="1"/>
    <col min="3" max="3" width="23" style="1" customWidth="1"/>
    <col min="4" max="4" width="9.140625" style="1"/>
    <col min="5" max="5" width="12.42578125" style="1" customWidth="1"/>
    <col min="6" max="6" width="9.140625" style="1"/>
    <col min="7" max="7" width="8.85546875" style="1" customWidth="1"/>
    <col min="8" max="8" width="9.140625" style="1"/>
    <col min="9" max="9" width="25.28515625" style="1" customWidth="1"/>
    <col min="10" max="263" width="9.140625" style="1"/>
    <col min="264" max="264" width="12" style="1" customWidth="1"/>
    <col min="265" max="519" width="9.140625" style="1"/>
    <col min="520" max="520" width="12" style="1" customWidth="1"/>
    <col min="521" max="775" width="9.140625" style="1"/>
    <col min="776" max="776" width="12" style="1" customWidth="1"/>
    <col min="777" max="1031" width="9.140625" style="1"/>
    <col min="1032" max="1032" width="12" style="1" customWidth="1"/>
    <col min="1033" max="1287" width="9.140625" style="1"/>
    <col min="1288" max="1288" width="12" style="1" customWidth="1"/>
    <col min="1289" max="1543" width="9.140625" style="1"/>
    <col min="1544" max="1544" width="12" style="1" customWidth="1"/>
    <col min="1545" max="1799" width="9.140625" style="1"/>
    <col min="1800" max="1800" width="12" style="1" customWidth="1"/>
    <col min="1801" max="2055" width="9.140625" style="1"/>
    <col min="2056" max="2056" width="12" style="1" customWidth="1"/>
    <col min="2057" max="2311" width="9.140625" style="1"/>
    <col min="2312" max="2312" width="12" style="1" customWidth="1"/>
    <col min="2313" max="2567" width="9.140625" style="1"/>
    <col min="2568" max="2568" width="12" style="1" customWidth="1"/>
    <col min="2569" max="2823" width="9.140625" style="1"/>
    <col min="2824" max="2824" width="12" style="1" customWidth="1"/>
    <col min="2825" max="3079" width="9.140625" style="1"/>
    <col min="3080" max="3080" width="12" style="1" customWidth="1"/>
    <col min="3081" max="3335" width="9.140625" style="1"/>
    <col min="3336" max="3336" width="12" style="1" customWidth="1"/>
    <col min="3337" max="3591" width="9.140625" style="1"/>
    <col min="3592" max="3592" width="12" style="1" customWidth="1"/>
    <col min="3593" max="3847" width="9.140625" style="1"/>
    <col min="3848" max="3848" width="12" style="1" customWidth="1"/>
    <col min="3849" max="4103" width="9.140625" style="1"/>
    <col min="4104" max="4104" width="12" style="1" customWidth="1"/>
    <col min="4105" max="4359" width="9.140625" style="1"/>
    <col min="4360" max="4360" width="12" style="1" customWidth="1"/>
    <col min="4361" max="4615" width="9.140625" style="1"/>
    <col min="4616" max="4616" width="12" style="1" customWidth="1"/>
    <col min="4617" max="4871" width="9.140625" style="1"/>
    <col min="4872" max="4872" width="12" style="1" customWidth="1"/>
    <col min="4873" max="5127" width="9.140625" style="1"/>
    <col min="5128" max="5128" width="12" style="1" customWidth="1"/>
    <col min="5129" max="5383" width="9.140625" style="1"/>
    <col min="5384" max="5384" width="12" style="1" customWidth="1"/>
    <col min="5385" max="5639" width="9.140625" style="1"/>
    <col min="5640" max="5640" width="12" style="1" customWidth="1"/>
    <col min="5641" max="5895" width="9.140625" style="1"/>
    <col min="5896" max="5896" width="12" style="1" customWidth="1"/>
    <col min="5897" max="6151" width="9.140625" style="1"/>
    <col min="6152" max="6152" width="12" style="1" customWidth="1"/>
    <col min="6153" max="6407" width="9.140625" style="1"/>
    <col min="6408" max="6408" width="12" style="1" customWidth="1"/>
    <col min="6409" max="6663" width="9.140625" style="1"/>
    <col min="6664" max="6664" width="12" style="1" customWidth="1"/>
    <col min="6665" max="6919" width="9.140625" style="1"/>
    <col min="6920" max="6920" width="12" style="1" customWidth="1"/>
    <col min="6921" max="7175" width="9.140625" style="1"/>
    <col min="7176" max="7176" width="12" style="1" customWidth="1"/>
    <col min="7177" max="7431" width="9.140625" style="1"/>
    <col min="7432" max="7432" width="12" style="1" customWidth="1"/>
    <col min="7433" max="7687" width="9.140625" style="1"/>
    <col min="7688" max="7688" width="12" style="1" customWidth="1"/>
    <col min="7689" max="7943" width="9.140625" style="1"/>
    <col min="7944" max="7944" width="12" style="1" customWidth="1"/>
    <col min="7945" max="8199" width="9.140625" style="1"/>
    <col min="8200" max="8200" width="12" style="1" customWidth="1"/>
    <col min="8201" max="8455" width="9.140625" style="1"/>
    <col min="8456" max="8456" width="12" style="1" customWidth="1"/>
    <col min="8457" max="8711" width="9.140625" style="1"/>
    <col min="8712" max="8712" width="12" style="1" customWidth="1"/>
    <col min="8713" max="8967" width="9.140625" style="1"/>
    <col min="8968" max="8968" width="12" style="1" customWidth="1"/>
    <col min="8969" max="9223" width="9.140625" style="1"/>
    <col min="9224" max="9224" width="12" style="1" customWidth="1"/>
    <col min="9225" max="9479" width="9.140625" style="1"/>
    <col min="9480" max="9480" width="12" style="1" customWidth="1"/>
    <col min="9481" max="9735" width="9.140625" style="1"/>
    <col min="9736" max="9736" width="12" style="1" customWidth="1"/>
    <col min="9737" max="9991" width="9.140625" style="1"/>
    <col min="9992" max="9992" width="12" style="1" customWidth="1"/>
    <col min="9993" max="10247" width="9.140625" style="1"/>
    <col min="10248" max="10248" width="12" style="1" customWidth="1"/>
    <col min="10249" max="10503" width="9.140625" style="1"/>
    <col min="10504" max="10504" width="12" style="1" customWidth="1"/>
    <col min="10505" max="10759" width="9.140625" style="1"/>
    <col min="10760" max="10760" width="12" style="1" customWidth="1"/>
    <col min="10761" max="11015" width="9.140625" style="1"/>
    <col min="11016" max="11016" width="12" style="1" customWidth="1"/>
    <col min="11017" max="11271" width="9.140625" style="1"/>
    <col min="11272" max="11272" width="12" style="1" customWidth="1"/>
    <col min="11273" max="11527" width="9.140625" style="1"/>
    <col min="11528" max="11528" width="12" style="1" customWidth="1"/>
    <col min="11529" max="11783" width="9.140625" style="1"/>
    <col min="11784" max="11784" width="12" style="1" customWidth="1"/>
    <col min="11785" max="12039" width="9.140625" style="1"/>
    <col min="12040" max="12040" width="12" style="1" customWidth="1"/>
    <col min="12041" max="12295" width="9.140625" style="1"/>
    <col min="12296" max="12296" width="12" style="1" customWidth="1"/>
    <col min="12297" max="12551" width="9.140625" style="1"/>
    <col min="12552" max="12552" width="12" style="1" customWidth="1"/>
    <col min="12553" max="12807" width="9.140625" style="1"/>
    <col min="12808" max="12808" width="12" style="1" customWidth="1"/>
    <col min="12809" max="13063" width="9.140625" style="1"/>
    <col min="13064" max="13064" width="12" style="1" customWidth="1"/>
    <col min="13065" max="13319" width="9.140625" style="1"/>
    <col min="13320" max="13320" width="12" style="1" customWidth="1"/>
    <col min="13321" max="13575" width="9.140625" style="1"/>
    <col min="13576" max="13576" width="12" style="1" customWidth="1"/>
    <col min="13577" max="13831" width="9.140625" style="1"/>
    <col min="13832" max="13832" width="12" style="1" customWidth="1"/>
    <col min="13833" max="14087" width="9.140625" style="1"/>
    <col min="14088" max="14088" width="12" style="1" customWidth="1"/>
    <col min="14089" max="14343" width="9.140625" style="1"/>
    <col min="14344" max="14344" width="12" style="1" customWidth="1"/>
    <col min="14345" max="14599" width="9.140625" style="1"/>
    <col min="14600" max="14600" width="12" style="1" customWidth="1"/>
    <col min="14601" max="14855" width="9.140625" style="1"/>
    <col min="14856" max="14856" width="12" style="1" customWidth="1"/>
    <col min="14857" max="15111" width="9.140625" style="1"/>
    <col min="15112" max="15112" width="12" style="1" customWidth="1"/>
    <col min="15113" max="15367" width="9.140625" style="1"/>
    <col min="15368" max="15368" width="12" style="1" customWidth="1"/>
    <col min="15369" max="15623" width="9.140625" style="1"/>
    <col min="15624" max="15624" width="12" style="1" customWidth="1"/>
    <col min="15625" max="15879" width="9.140625" style="1"/>
    <col min="15880" max="15880" width="12" style="1" customWidth="1"/>
    <col min="15881" max="16135" width="9.140625" style="1"/>
    <col min="16136" max="16136" width="12" style="1" customWidth="1"/>
    <col min="16137" max="16384" width="9.140625" style="1"/>
  </cols>
  <sheetData>
    <row r="1" spans="1:9" ht="12.75">
      <c r="A1" s="440" t="s">
        <v>363</v>
      </c>
      <c r="B1" s="440"/>
      <c r="C1" s="440"/>
      <c r="D1" s="440"/>
      <c r="E1" s="440"/>
      <c r="F1" s="440"/>
      <c r="G1" s="440"/>
      <c r="H1" s="440"/>
      <c r="I1" s="440"/>
    </row>
    <row r="2" spans="1:9" ht="12.75">
      <c r="A2" s="422"/>
      <c r="B2" s="422"/>
      <c r="C2" s="422"/>
      <c r="D2" s="422"/>
      <c r="E2" s="422"/>
      <c r="F2" s="422"/>
      <c r="G2" s="422"/>
      <c r="H2" s="422"/>
      <c r="I2" s="422"/>
    </row>
    <row r="3" spans="1:9" ht="12.75">
      <c r="A3" s="421" t="s">
        <v>364</v>
      </c>
      <c r="B3" s="421"/>
      <c r="C3" s="421"/>
      <c r="D3" s="421"/>
      <c r="E3" s="421"/>
      <c r="F3" s="421"/>
      <c r="G3" s="421"/>
      <c r="H3" s="421"/>
      <c r="I3" s="421"/>
    </row>
    <row r="4" spans="1:9" ht="12.75">
      <c r="A4" s="422"/>
      <c r="B4" s="422"/>
      <c r="C4" s="422"/>
      <c r="D4" s="422"/>
      <c r="E4" s="422"/>
      <c r="F4" s="422"/>
      <c r="G4" s="422"/>
      <c r="H4" s="422"/>
      <c r="I4" s="422"/>
    </row>
    <row r="5" spans="1:9" ht="44.25" customHeight="1">
      <c r="A5" s="441" t="s">
        <v>275</v>
      </c>
      <c r="B5" s="441"/>
      <c r="C5" s="441"/>
      <c r="D5" s="441" t="s">
        <v>310</v>
      </c>
      <c r="E5" s="441"/>
      <c r="F5" s="441" t="s">
        <v>276</v>
      </c>
      <c r="G5" s="441"/>
      <c r="H5" s="441" t="s">
        <v>311</v>
      </c>
      <c r="I5" s="441"/>
    </row>
    <row r="6" spans="1:9" ht="34.5" customHeight="1">
      <c r="A6" s="135" t="s">
        <v>277</v>
      </c>
      <c r="B6" s="432" t="s">
        <v>279</v>
      </c>
      <c r="C6" s="433"/>
      <c r="D6" s="418">
        <f>'AL - DIURNO DESARMADO 12x36'!G178</f>
        <v>10314.342333333332</v>
      </c>
      <c r="E6" s="419"/>
      <c r="F6" s="429">
        <f>'AL - DIURNO DESARMADO 12x36'!F16</f>
        <v>2</v>
      </c>
      <c r="G6" s="430"/>
      <c r="H6" s="418">
        <f>D6*F6</f>
        <v>20628.684666666664</v>
      </c>
      <c r="I6" s="419"/>
    </row>
    <row r="7" spans="1:9" ht="36" customHeight="1">
      <c r="A7" s="135" t="s">
        <v>278</v>
      </c>
      <c r="B7" s="432" t="s">
        <v>330</v>
      </c>
      <c r="C7" s="433"/>
      <c r="D7" s="418">
        <f>'AL - NOTURNO DESARMADO 12x36'!G180</f>
        <v>12124.473333333332</v>
      </c>
      <c r="E7" s="419"/>
      <c r="F7" s="429">
        <f>'AL - NOTURNO DESARMADO 12x36'!F16</f>
        <v>5</v>
      </c>
      <c r="G7" s="430"/>
      <c r="H7" s="418">
        <f>D7*F7</f>
        <v>60622.366666666654</v>
      </c>
      <c r="I7" s="419"/>
    </row>
    <row r="8" spans="1:9" ht="12.75">
      <c r="A8" s="427" t="s">
        <v>368</v>
      </c>
      <c r="B8" s="427"/>
      <c r="C8" s="427"/>
      <c r="D8" s="427"/>
      <c r="E8" s="427"/>
      <c r="F8" s="427"/>
      <c r="G8" s="427"/>
      <c r="H8" s="435">
        <f>SUM(H6:H7)</f>
        <v>81251.051333333322</v>
      </c>
      <c r="I8" s="435"/>
    </row>
    <row r="9" spans="1:9" ht="15" customHeight="1">
      <c r="A9" s="423"/>
      <c r="B9" s="423"/>
      <c r="C9" s="423"/>
      <c r="D9" s="423"/>
      <c r="E9" s="423"/>
      <c r="F9" s="423"/>
      <c r="G9" s="423"/>
      <c r="H9" s="423"/>
      <c r="I9" s="424"/>
    </row>
    <row r="10" spans="1:9" ht="19.5" customHeight="1">
      <c r="A10" s="436" t="s">
        <v>365</v>
      </c>
      <c r="B10" s="436"/>
      <c r="C10" s="436"/>
      <c r="D10" s="436"/>
      <c r="E10" s="436"/>
      <c r="F10" s="436"/>
      <c r="G10" s="436"/>
      <c r="H10" s="436"/>
      <c r="I10" s="436"/>
    </row>
    <row r="11" spans="1:9" ht="19.5" customHeight="1">
      <c r="A11" s="427" t="s">
        <v>121</v>
      </c>
      <c r="B11" s="427"/>
      <c r="C11" s="427"/>
      <c r="D11" s="427"/>
      <c r="E11" s="427"/>
      <c r="F11" s="427"/>
      <c r="G11" s="427"/>
      <c r="H11" s="427"/>
      <c r="I11" s="136" t="s">
        <v>18</v>
      </c>
    </row>
    <row r="12" spans="1:9" ht="19.5" customHeight="1">
      <c r="A12" s="425" t="s">
        <v>8</v>
      </c>
      <c r="B12" s="425" t="s">
        <v>285</v>
      </c>
      <c r="C12" s="425"/>
      <c r="D12" s="425"/>
      <c r="E12" s="434" t="s">
        <v>286</v>
      </c>
      <c r="F12" s="434"/>
      <c r="G12" s="434"/>
      <c r="H12" s="434"/>
      <c r="I12" s="137">
        <f>H6</f>
        <v>20628.684666666664</v>
      </c>
    </row>
    <row r="13" spans="1:9" ht="19.5" customHeight="1">
      <c r="A13" s="425"/>
      <c r="B13" s="425"/>
      <c r="C13" s="425"/>
      <c r="D13" s="425"/>
      <c r="E13" s="434" t="s">
        <v>343</v>
      </c>
      <c r="F13" s="434"/>
      <c r="G13" s="434"/>
      <c r="H13" s="434"/>
      <c r="I13" s="137">
        <f>H7</f>
        <v>60622.366666666654</v>
      </c>
    </row>
    <row r="14" spans="1:9" ht="20.25" customHeight="1">
      <c r="A14" s="255" t="s">
        <v>10</v>
      </c>
      <c r="B14" s="449" t="s">
        <v>287</v>
      </c>
      <c r="C14" s="449"/>
      <c r="D14" s="449"/>
      <c r="E14" s="449"/>
      <c r="F14" s="449"/>
      <c r="G14" s="449"/>
      <c r="H14" s="449"/>
      <c r="I14" s="138">
        <f>SUM(I12:I13)</f>
        <v>81251.051333333322</v>
      </c>
    </row>
    <row r="15" spans="1:9" ht="20.25" customHeight="1">
      <c r="A15" s="255" t="s">
        <v>12</v>
      </c>
      <c r="B15" s="431" t="s">
        <v>288</v>
      </c>
      <c r="C15" s="431"/>
      <c r="D15" s="431"/>
      <c r="E15" s="431"/>
      <c r="F15" s="431"/>
      <c r="G15" s="431"/>
      <c r="H15" s="431"/>
      <c r="I15" s="139">
        <f>'AL - DIURNO DESARMADO 12x36'!G13</f>
        <v>30</v>
      </c>
    </row>
    <row r="16" spans="1:9" ht="30" customHeight="1">
      <c r="A16" s="425" t="s">
        <v>13</v>
      </c>
      <c r="B16" s="426" t="s">
        <v>362</v>
      </c>
      <c r="C16" s="427"/>
      <c r="D16" s="427"/>
      <c r="E16" s="428" t="str">
        <f>'AL - DIURNO DESARMADO 12x36'!A16</f>
        <v>Vigilância Desarmada Diurna - Jornada 12 x 36 de segunda-feira a domingo</v>
      </c>
      <c r="F16" s="428"/>
      <c r="G16" s="428"/>
      <c r="H16" s="428"/>
      <c r="I16" s="256">
        <f>D6*I15</f>
        <v>309430.26999999996</v>
      </c>
    </row>
    <row r="17" spans="1:9" ht="31.5" customHeight="1">
      <c r="A17" s="425"/>
      <c r="B17" s="427"/>
      <c r="C17" s="427"/>
      <c r="D17" s="427"/>
      <c r="E17" s="428" t="str">
        <f>'AL - NOTURNO DESARMADO 12x36'!A16</f>
        <v>Vigilância Desarmada Noturna - Jornada 12 x 36 de segunda-feira a domingo</v>
      </c>
      <c r="F17" s="428"/>
      <c r="G17" s="428"/>
      <c r="H17" s="428"/>
      <c r="I17" s="256">
        <f>D7*I15</f>
        <v>363734.19999999995</v>
      </c>
    </row>
    <row r="18" spans="1:9" ht="31.5" customHeight="1">
      <c r="A18" s="425" t="s">
        <v>22</v>
      </c>
      <c r="B18" s="437" t="s">
        <v>366</v>
      </c>
      <c r="C18" s="438"/>
      <c r="D18" s="438"/>
      <c r="E18" s="439" t="str">
        <f>'AL - DIURNO DESARMADO 12x36'!A16</f>
        <v>Vigilância Desarmada Diurna - Jornada 12 x 36 de segunda-feira a domingo</v>
      </c>
      <c r="F18" s="439"/>
      <c r="G18" s="439"/>
      <c r="H18" s="439"/>
      <c r="I18" s="137">
        <f>I16*F6</f>
        <v>618860.53999999992</v>
      </c>
    </row>
    <row r="19" spans="1:9" ht="31.5" customHeight="1">
      <c r="A19" s="425"/>
      <c r="B19" s="438"/>
      <c r="C19" s="438"/>
      <c r="D19" s="438"/>
      <c r="E19" s="439" t="str">
        <f>'AL - NOTURNO DESARMADO 12x36'!A16</f>
        <v>Vigilância Desarmada Noturna - Jornada 12 x 36 de segunda-feira a domingo</v>
      </c>
      <c r="F19" s="439"/>
      <c r="G19" s="439"/>
      <c r="H19" s="439"/>
      <c r="I19" s="137">
        <f>I17*F7</f>
        <v>1818670.9999999998</v>
      </c>
    </row>
    <row r="20" spans="1:9" ht="39" customHeight="1">
      <c r="A20" s="255" t="s">
        <v>23</v>
      </c>
      <c r="B20" s="420" t="s">
        <v>367</v>
      </c>
      <c r="C20" s="420"/>
      <c r="D20" s="420"/>
      <c r="E20" s="420"/>
      <c r="F20" s="420"/>
      <c r="G20" s="420"/>
      <c r="H20" s="420"/>
      <c r="I20" s="140">
        <f>SUM(I18:I19)</f>
        <v>2437531.5399999996</v>
      </c>
    </row>
    <row r="21" spans="1:9" ht="30" customHeight="1">
      <c r="A21" s="141"/>
      <c r="B21" s="141"/>
      <c r="C21" s="141"/>
      <c r="D21" s="142"/>
      <c r="E21" s="142"/>
      <c r="F21" s="143"/>
      <c r="G21" s="143"/>
      <c r="H21" s="142"/>
      <c r="I21" s="142"/>
    </row>
    <row r="22" spans="1:9" ht="12.75">
      <c r="A22" s="448" t="s">
        <v>60</v>
      </c>
      <c r="B22" s="448"/>
      <c r="C22" s="448"/>
      <c r="D22" s="448"/>
      <c r="E22" s="448"/>
      <c r="F22" s="448"/>
      <c r="G22" s="448"/>
      <c r="H22" s="448"/>
      <c r="I22" s="448"/>
    </row>
    <row r="23" spans="1:9" ht="12.75">
      <c r="A23" s="144"/>
      <c r="B23" s="144"/>
      <c r="C23" s="144"/>
      <c r="D23" s="144"/>
      <c r="E23" s="144"/>
      <c r="F23" s="144"/>
      <c r="G23" s="144"/>
      <c r="H23" s="144"/>
      <c r="I23" s="144"/>
    </row>
    <row r="24" spans="1:9" ht="12.75">
      <c r="A24" s="445" t="s">
        <v>289</v>
      </c>
      <c r="B24" s="445"/>
      <c r="C24" s="445"/>
      <c r="D24" s="445"/>
      <c r="E24" s="445"/>
      <c r="F24" s="445"/>
      <c r="G24" s="445"/>
      <c r="H24" s="445"/>
      <c r="I24" s="445"/>
    </row>
    <row r="25" spans="1:9" ht="12.75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ht="32.25" customHeight="1">
      <c r="A26" s="443" t="s">
        <v>61</v>
      </c>
      <c r="B26" s="443"/>
      <c r="C26" s="443"/>
      <c r="D26" s="443"/>
      <c r="E26" s="443"/>
      <c r="F26" s="443"/>
      <c r="G26" s="443"/>
      <c r="H26" s="443"/>
      <c r="I26" s="443"/>
    </row>
    <row r="27" spans="1:9" ht="12.75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ht="17.25" customHeight="1">
      <c r="A28" s="444" t="s">
        <v>62</v>
      </c>
      <c r="B28" s="444"/>
      <c r="C28" s="444"/>
      <c r="D28" s="444"/>
      <c r="E28" s="444"/>
      <c r="F28" s="444"/>
      <c r="G28" s="444"/>
      <c r="H28" s="444"/>
      <c r="I28" s="444"/>
    </row>
    <row r="29" spans="1:9" ht="12.75">
      <c r="A29" s="144"/>
      <c r="B29" s="144"/>
      <c r="C29" s="144"/>
      <c r="D29" s="144"/>
      <c r="E29" s="144"/>
      <c r="F29" s="144"/>
      <c r="G29" s="144"/>
      <c r="H29" s="144"/>
      <c r="I29" s="144"/>
    </row>
    <row r="30" spans="1:9" ht="27.75" customHeight="1">
      <c r="A30" s="444" t="s">
        <v>63</v>
      </c>
      <c r="B30" s="444"/>
      <c r="C30" s="444"/>
      <c r="D30" s="444"/>
      <c r="E30" s="444"/>
      <c r="F30" s="444"/>
      <c r="G30" s="444"/>
      <c r="H30" s="444"/>
      <c r="I30" s="444"/>
    </row>
    <row r="31" spans="1:9" ht="12.75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ht="16.5" customHeight="1">
      <c r="A32" s="445" t="s">
        <v>64</v>
      </c>
      <c r="B32" s="445"/>
      <c r="C32" s="445"/>
      <c r="D32" s="445"/>
      <c r="E32" s="445"/>
      <c r="F32" s="445"/>
      <c r="G32" s="445"/>
      <c r="H32" s="445"/>
      <c r="I32" s="445"/>
    </row>
    <row r="33" spans="1:9" ht="12.75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ht="12.75">
      <c r="A34" s="144" t="s">
        <v>65</v>
      </c>
      <c r="B34" s="144"/>
      <c r="C34" s="144"/>
      <c r="D34" s="144"/>
      <c r="E34" s="144"/>
      <c r="F34" s="144"/>
      <c r="G34" s="144"/>
      <c r="H34" s="144"/>
      <c r="I34" s="144"/>
    </row>
    <row r="35" spans="1:9" ht="12.75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 ht="12.75">
      <c r="A36" s="446" t="s">
        <v>290</v>
      </c>
      <c r="B36" s="446"/>
      <c r="C36" s="447"/>
      <c r="D36" s="447"/>
      <c r="E36" s="447"/>
      <c r="F36" s="447"/>
      <c r="G36" s="447"/>
      <c r="H36" s="447"/>
      <c r="I36" s="447"/>
    </row>
    <row r="37" spans="1:9">
      <c r="A37" s="2"/>
      <c r="B37" s="2"/>
      <c r="C37" s="2"/>
      <c r="D37" s="2"/>
      <c r="E37" s="2"/>
      <c r="F37" s="2"/>
    </row>
    <row r="39" spans="1:9">
      <c r="A39" s="442" t="s">
        <v>66</v>
      </c>
      <c r="B39" s="442"/>
      <c r="C39" s="442"/>
      <c r="D39" s="442"/>
      <c r="E39" s="442"/>
      <c r="F39" s="442"/>
    </row>
    <row r="40" spans="1:9">
      <c r="A40" s="442"/>
      <c r="B40" s="442"/>
      <c r="C40" s="442"/>
      <c r="D40" s="442"/>
      <c r="E40" s="442"/>
      <c r="F40" s="442"/>
    </row>
    <row r="41" spans="1:9">
      <c r="A41" s="442"/>
      <c r="B41" s="442"/>
      <c r="C41" s="442"/>
      <c r="D41" s="442"/>
      <c r="E41" s="442"/>
      <c r="F41" s="442"/>
    </row>
    <row r="42" spans="1:9">
      <c r="A42" s="442"/>
      <c r="B42" s="442"/>
      <c r="C42" s="442"/>
      <c r="D42" s="442"/>
      <c r="E42" s="442"/>
      <c r="F42" s="442"/>
    </row>
    <row r="43" spans="1:9">
      <c r="A43" s="442"/>
      <c r="B43" s="442"/>
      <c r="C43" s="442"/>
      <c r="D43" s="442"/>
      <c r="E43" s="442"/>
      <c r="F43" s="442"/>
    </row>
    <row r="44" spans="1:9">
      <c r="A44" s="442"/>
      <c r="B44" s="442"/>
      <c r="C44" s="442"/>
      <c r="D44" s="442"/>
      <c r="E44" s="442"/>
      <c r="F44" s="442"/>
    </row>
  </sheetData>
  <mergeCells count="46">
    <mergeCell ref="F6:G6"/>
    <mergeCell ref="A39:F44"/>
    <mergeCell ref="A26:I26"/>
    <mergeCell ref="A28:I28"/>
    <mergeCell ref="A30:I30"/>
    <mergeCell ref="A32:I32"/>
    <mergeCell ref="A36:B36"/>
    <mergeCell ref="C36:G36"/>
    <mergeCell ref="H36:I36"/>
    <mergeCell ref="A22:I22"/>
    <mergeCell ref="A24:I24"/>
    <mergeCell ref="H6:I6"/>
    <mergeCell ref="A12:A13"/>
    <mergeCell ref="B14:H14"/>
    <mergeCell ref="H7:I7"/>
    <mergeCell ref="A8:G8"/>
    <mergeCell ref="A1:I1"/>
    <mergeCell ref="A2:I2"/>
    <mergeCell ref="A5:C5"/>
    <mergeCell ref="D5:E5"/>
    <mergeCell ref="F5:G5"/>
    <mergeCell ref="H5:I5"/>
    <mergeCell ref="B12:D13"/>
    <mergeCell ref="H8:I8"/>
    <mergeCell ref="A10:I10"/>
    <mergeCell ref="A11:H11"/>
    <mergeCell ref="A18:A19"/>
    <mergeCell ref="B18:D19"/>
    <mergeCell ref="E18:H18"/>
    <mergeCell ref="E19:H19"/>
    <mergeCell ref="D6:E6"/>
    <mergeCell ref="B20:H20"/>
    <mergeCell ref="A3:I3"/>
    <mergeCell ref="A4:I4"/>
    <mergeCell ref="A9:I9"/>
    <mergeCell ref="A16:A17"/>
    <mergeCell ref="B16:D17"/>
    <mergeCell ref="E16:H16"/>
    <mergeCell ref="E17:H17"/>
    <mergeCell ref="D7:E7"/>
    <mergeCell ref="F7:G7"/>
    <mergeCell ref="B15:H15"/>
    <mergeCell ref="B6:C6"/>
    <mergeCell ref="B7:C7"/>
    <mergeCell ref="E12:H12"/>
    <mergeCell ref="E13:H13"/>
  </mergeCells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Footer>&amp;C&amp;A&amp;R&amp;N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1"/>
  <sheetViews>
    <sheetView topLeftCell="A56" zoomScaleNormal="100" workbookViewId="0">
      <selection activeCell="C76" sqref="C76:J76"/>
    </sheetView>
  </sheetViews>
  <sheetFormatPr defaultRowHeight="15"/>
  <cols>
    <col min="2" max="2" width="44.5703125" customWidth="1"/>
    <col min="10" max="10" width="18.5703125" customWidth="1"/>
  </cols>
  <sheetData>
    <row r="1" spans="1:10" ht="15.75">
      <c r="A1" s="460" t="s">
        <v>210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0">
      <c r="A2" s="458" t="s">
        <v>347</v>
      </c>
      <c r="B2" s="458"/>
      <c r="C2" s="458"/>
      <c r="D2" s="458"/>
      <c r="E2" s="458"/>
      <c r="F2" s="458"/>
      <c r="G2" s="458"/>
      <c r="H2" s="458"/>
      <c r="I2" s="458"/>
      <c r="J2" s="458"/>
    </row>
    <row r="3" spans="1:10">
      <c r="A3" s="458" t="s">
        <v>348</v>
      </c>
      <c r="B3" s="458"/>
      <c r="C3" s="458"/>
      <c r="D3" s="458"/>
      <c r="E3" s="458"/>
      <c r="F3" s="458"/>
      <c r="G3" s="458"/>
      <c r="H3" s="458"/>
      <c r="I3" s="458"/>
      <c r="J3" s="458"/>
    </row>
    <row r="4" spans="1:10">
      <c r="A4" s="458" t="s">
        <v>349</v>
      </c>
      <c r="B4" s="458"/>
      <c r="C4" s="458"/>
      <c r="D4" s="458"/>
      <c r="E4" s="458"/>
      <c r="F4" s="458"/>
      <c r="G4" s="458"/>
      <c r="H4" s="458"/>
      <c r="I4" s="458"/>
      <c r="J4" s="458"/>
    </row>
    <row r="5" spans="1:10">
      <c r="A5" s="458" t="s">
        <v>350</v>
      </c>
      <c r="B5" s="458"/>
      <c r="C5" s="458"/>
      <c r="D5" s="458"/>
      <c r="E5" s="458"/>
      <c r="F5" s="458"/>
      <c r="G5" s="458"/>
      <c r="H5" s="458"/>
      <c r="I5" s="458"/>
      <c r="J5" s="458"/>
    </row>
    <row r="6" spans="1:10">
      <c r="A6" s="458" t="s">
        <v>211</v>
      </c>
      <c r="B6" s="458"/>
      <c r="C6" s="458"/>
      <c r="D6" s="458"/>
      <c r="E6" s="458"/>
      <c r="F6" s="458"/>
      <c r="G6" s="458"/>
      <c r="H6" s="458"/>
      <c r="I6" s="458"/>
      <c r="J6" s="458"/>
    </row>
    <row r="7" spans="1:10">
      <c r="A7" s="450" t="s">
        <v>356</v>
      </c>
      <c r="B7" s="451"/>
      <c r="C7" s="451"/>
      <c r="D7" s="451"/>
      <c r="E7" s="451"/>
      <c r="F7" s="451"/>
      <c r="G7" s="451"/>
      <c r="H7" s="451"/>
      <c r="I7" s="451"/>
      <c r="J7" s="452"/>
    </row>
    <row r="8" spans="1:10">
      <c r="A8" s="458" t="s">
        <v>351</v>
      </c>
      <c r="B8" s="458"/>
      <c r="C8" s="458"/>
      <c r="D8" s="458"/>
      <c r="E8" s="458"/>
      <c r="F8" s="458"/>
      <c r="G8" s="458"/>
      <c r="H8" s="458"/>
      <c r="I8" s="458"/>
      <c r="J8" s="458"/>
    </row>
    <row r="9" spans="1:10">
      <c r="A9" s="458" t="s">
        <v>353</v>
      </c>
      <c r="B9" s="458"/>
      <c r="C9" s="458"/>
      <c r="D9" s="458"/>
      <c r="E9" s="458"/>
      <c r="F9" s="458"/>
      <c r="G9" s="458"/>
      <c r="H9" s="458"/>
      <c r="I9" s="458"/>
      <c r="J9" s="458"/>
    </row>
    <row r="10" spans="1:10">
      <c r="A10" s="450" t="s">
        <v>352</v>
      </c>
      <c r="B10" s="451"/>
      <c r="C10" s="451"/>
      <c r="D10" s="451"/>
      <c r="E10" s="451"/>
      <c r="F10" s="451"/>
      <c r="G10" s="451"/>
      <c r="H10" s="451"/>
      <c r="I10" s="451"/>
      <c r="J10" s="452"/>
    </row>
    <row r="11" spans="1:10">
      <c r="A11" s="458" t="s">
        <v>354</v>
      </c>
      <c r="B11" s="458"/>
      <c r="C11" s="458"/>
      <c r="D11" s="458"/>
      <c r="E11" s="458"/>
      <c r="F11" s="458"/>
      <c r="G11" s="458"/>
      <c r="H11" s="458"/>
      <c r="I11" s="458"/>
      <c r="J11" s="458"/>
    </row>
    <row r="12" spans="1:10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3" spans="1:10">
      <c r="A13" s="454" t="s">
        <v>262</v>
      </c>
      <c r="B13" s="454"/>
      <c r="C13" s="454"/>
      <c r="D13" s="454"/>
      <c r="E13" s="454"/>
      <c r="F13" s="454"/>
      <c r="G13" s="454"/>
      <c r="H13" s="454"/>
      <c r="I13" s="454"/>
      <c r="J13" s="454"/>
    </row>
    <row r="14" spans="1:10">
      <c r="A14" s="455">
        <v>1</v>
      </c>
      <c r="B14" s="456" t="s">
        <v>335</v>
      </c>
      <c r="C14" s="457" t="s">
        <v>336</v>
      </c>
      <c r="D14" s="457"/>
      <c r="E14" s="457"/>
      <c r="F14" s="457"/>
      <c r="G14" s="457"/>
      <c r="H14" s="457"/>
      <c r="I14" s="457"/>
      <c r="J14" s="457"/>
    </row>
    <row r="15" spans="1:10">
      <c r="A15" s="455"/>
      <c r="B15" s="456"/>
      <c r="C15" s="457"/>
      <c r="D15" s="457"/>
      <c r="E15" s="457"/>
      <c r="F15" s="457"/>
      <c r="G15" s="457"/>
      <c r="H15" s="457"/>
      <c r="I15" s="457"/>
      <c r="J15" s="457"/>
    </row>
    <row r="16" spans="1:10">
      <c r="A16" s="459"/>
      <c r="B16" s="459"/>
      <c r="C16" s="459"/>
      <c r="D16" s="459"/>
      <c r="E16" s="459"/>
      <c r="F16" s="459"/>
      <c r="G16" s="459"/>
      <c r="H16" s="459"/>
      <c r="I16" s="459"/>
      <c r="J16" s="459"/>
    </row>
    <row r="17" spans="1:10">
      <c r="A17" s="453" t="s">
        <v>272</v>
      </c>
      <c r="B17" s="453"/>
      <c r="C17" s="453"/>
      <c r="D17" s="453"/>
      <c r="E17" s="453"/>
      <c r="F17" s="453"/>
      <c r="G17" s="453"/>
      <c r="H17" s="453"/>
      <c r="I17" s="453"/>
      <c r="J17" s="453"/>
    </row>
    <row r="18" spans="1:10" ht="93" customHeight="1">
      <c r="A18" s="146">
        <v>1</v>
      </c>
      <c r="B18" s="146" t="s">
        <v>19</v>
      </c>
      <c r="C18" s="461" t="s">
        <v>269</v>
      </c>
      <c r="D18" s="461"/>
      <c r="E18" s="461"/>
      <c r="F18" s="461"/>
      <c r="G18" s="461"/>
      <c r="H18" s="461"/>
      <c r="I18" s="461"/>
      <c r="J18" s="461"/>
    </row>
    <row r="19" spans="1:10">
      <c r="A19" s="455">
        <v>2</v>
      </c>
      <c r="B19" s="462" t="s">
        <v>212</v>
      </c>
      <c r="C19" s="461" t="s">
        <v>265</v>
      </c>
      <c r="D19" s="461"/>
      <c r="E19" s="461"/>
      <c r="F19" s="461"/>
      <c r="G19" s="461"/>
      <c r="H19" s="461"/>
      <c r="I19" s="461"/>
      <c r="J19" s="461"/>
    </row>
    <row r="20" spans="1:10">
      <c r="A20" s="455"/>
      <c r="B20" s="462"/>
      <c r="C20" s="461"/>
      <c r="D20" s="461"/>
      <c r="E20" s="461"/>
      <c r="F20" s="461"/>
      <c r="G20" s="461"/>
      <c r="H20" s="461"/>
      <c r="I20" s="461"/>
      <c r="J20" s="461"/>
    </row>
    <row r="21" spans="1:10">
      <c r="A21" s="455"/>
      <c r="B21" s="462"/>
      <c r="C21" s="461"/>
      <c r="D21" s="461"/>
      <c r="E21" s="461"/>
      <c r="F21" s="461"/>
      <c r="G21" s="461"/>
      <c r="H21" s="461"/>
      <c r="I21" s="461"/>
      <c r="J21" s="461"/>
    </row>
    <row r="22" spans="1:10">
      <c r="A22" s="455"/>
      <c r="B22" s="462"/>
      <c r="C22" s="461"/>
      <c r="D22" s="461"/>
      <c r="E22" s="461"/>
      <c r="F22" s="461"/>
      <c r="G22" s="461"/>
      <c r="H22" s="461"/>
      <c r="I22" s="461"/>
      <c r="J22" s="461"/>
    </row>
    <row r="23" spans="1:10">
      <c r="A23" s="462">
        <v>3</v>
      </c>
      <c r="B23" s="455" t="s">
        <v>213</v>
      </c>
      <c r="C23" s="463" t="s">
        <v>267</v>
      </c>
      <c r="D23" s="463"/>
      <c r="E23" s="463"/>
      <c r="F23" s="463"/>
      <c r="G23" s="463"/>
      <c r="H23" s="463"/>
      <c r="I23" s="463"/>
      <c r="J23" s="463"/>
    </row>
    <row r="24" spans="1:10">
      <c r="A24" s="462"/>
      <c r="B24" s="455"/>
      <c r="C24" s="463"/>
      <c r="D24" s="463"/>
      <c r="E24" s="463"/>
      <c r="F24" s="463"/>
      <c r="G24" s="463"/>
      <c r="H24" s="463"/>
      <c r="I24" s="463"/>
      <c r="J24" s="463"/>
    </row>
    <row r="25" spans="1:10" ht="3" customHeight="1">
      <c r="A25" s="462"/>
      <c r="B25" s="455"/>
      <c r="C25" s="463"/>
      <c r="D25" s="463"/>
      <c r="E25" s="463"/>
      <c r="F25" s="463"/>
      <c r="G25" s="463"/>
      <c r="H25" s="463"/>
      <c r="I25" s="463"/>
      <c r="J25" s="463"/>
    </row>
    <row r="26" spans="1:10" hidden="1">
      <c r="A26" s="462"/>
      <c r="B26" s="455"/>
      <c r="C26" s="463"/>
      <c r="D26" s="463"/>
      <c r="E26" s="463"/>
      <c r="F26" s="463"/>
      <c r="G26" s="463"/>
      <c r="H26" s="463"/>
      <c r="I26" s="463"/>
      <c r="J26" s="463"/>
    </row>
    <row r="27" spans="1:10">
      <c r="A27" s="464">
        <v>4</v>
      </c>
      <c r="B27" s="465" t="s">
        <v>214</v>
      </c>
      <c r="C27" s="463" t="s">
        <v>270</v>
      </c>
      <c r="D27" s="463"/>
      <c r="E27" s="463"/>
      <c r="F27" s="463"/>
      <c r="G27" s="463"/>
      <c r="H27" s="463"/>
      <c r="I27" s="463"/>
      <c r="J27" s="463"/>
    </row>
    <row r="28" spans="1:10">
      <c r="A28" s="464"/>
      <c r="B28" s="465"/>
      <c r="C28" s="463"/>
      <c r="D28" s="463"/>
      <c r="E28" s="463"/>
      <c r="F28" s="463"/>
      <c r="G28" s="463"/>
      <c r="H28" s="463"/>
      <c r="I28" s="463"/>
      <c r="J28" s="463"/>
    </row>
    <row r="29" spans="1:10">
      <c r="A29" s="464"/>
      <c r="B29" s="465"/>
      <c r="C29" s="463"/>
      <c r="D29" s="463"/>
      <c r="E29" s="463"/>
      <c r="F29" s="463"/>
      <c r="G29" s="463"/>
      <c r="H29" s="463"/>
      <c r="I29" s="463"/>
      <c r="J29" s="463"/>
    </row>
    <row r="30" spans="1:10" ht="12.75" customHeight="1">
      <c r="A30" s="464"/>
      <c r="B30" s="465"/>
      <c r="C30" s="463"/>
      <c r="D30" s="463"/>
      <c r="E30" s="463"/>
      <c r="F30" s="463"/>
      <c r="G30" s="463"/>
      <c r="H30" s="463"/>
      <c r="I30" s="463"/>
      <c r="J30" s="463"/>
    </row>
    <row r="31" spans="1:10" hidden="1">
      <c r="A31" s="464"/>
      <c r="B31" s="465"/>
      <c r="C31" s="463"/>
      <c r="D31" s="463"/>
      <c r="E31" s="463"/>
      <c r="F31" s="463"/>
      <c r="G31" s="463"/>
      <c r="H31" s="463"/>
      <c r="I31" s="463"/>
      <c r="J31" s="463"/>
    </row>
    <row r="32" spans="1:10">
      <c r="A32" s="464">
        <v>5</v>
      </c>
      <c r="B32" s="465" t="s">
        <v>215</v>
      </c>
      <c r="C32" s="457" t="s">
        <v>337</v>
      </c>
      <c r="D32" s="457"/>
      <c r="E32" s="457"/>
      <c r="F32" s="457"/>
      <c r="G32" s="457"/>
      <c r="H32" s="457"/>
      <c r="I32" s="457"/>
      <c r="J32" s="457"/>
    </row>
    <row r="33" spans="1:10">
      <c r="A33" s="464"/>
      <c r="B33" s="465"/>
      <c r="C33" s="457"/>
      <c r="D33" s="457"/>
      <c r="E33" s="457"/>
      <c r="F33" s="457"/>
      <c r="G33" s="457"/>
      <c r="H33" s="457"/>
      <c r="I33" s="457"/>
      <c r="J33" s="457"/>
    </row>
    <row r="34" spans="1:10" ht="39.75" customHeight="1">
      <c r="A34" s="464"/>
      <c r="B34" s="465"/>
      <c r="C34" s="457"/>
      <c r="D34" s="457"/>
      <c r="E34" s="457"/>
      <c r="F34" s="457"/>
      <c r="G34" s="457"/>
      <c r="H34" s="457"/>
      <c r="I34" s="457"/>
      <c r="J34" s="457"/>
    </row>
    <row r="35" spans="1:10">
      <c r="A35" s="462">
        <v>6</v>
      </c>
      <c r="B35" s="455" t="s">
        <v>216</v>
      </c>
      <c r="C35" s="461" t="s">
        <v>338</v>
      </c>
      <c r="D35" s="461"/>
      <c r="E35" s="461"/>
      <c r="F35" s="461"/>
      <c r="G35" s="461"/>
      <c r="H35" s="461"/>
      <c r="I35" s="461"/>
      <c r="J35" s="461"/>
    </row>
    <row r="36" spans="1:10">
      <c r="A36" s="462"/>
      <c r="B36" s="455"/>
      <c r="C36" s="461"/>
      <c r="D36" s="461"/>
      <c r="E36" s="461"/>
      <c r="F36" s="461"/>
      <c r="G36" s="461"/>
      <c r="H36" s="461"/>
      <c r="I36" s="461"/>
      <c r="J36" s="461"/>
    </row>
    <row r="37" spans="1:10">
      <c r="A37" s="462"/>
      <c r="B37" s="455"/>
      <c r="C37" s="461"/>
      <c r="D37" s="461"/>
      <c r="E37" s="461"/>
      <c r="F37" s="461"/>
      <c r="G37" s="461"/>
      <c r="H37" s="461"/>
      <c r="I37" s="461"/>
      <c r="J37" s="461"/>
    </row>
    <row r="38" spans="1:10" ht="45" customHeight="1">
      <c r="A38" s="462"/>
      <c r="B38" s="455"/>
      <c r="C38" s="461"/>
      <c r="D38" s="461"/>
      <c r="E38" s="461"/>
      <c r="F38" s="461"/>
      <c r="G38" s="461"/>
      <c r="H38" s="461"/>
      <c r="I38" s="461"/>
      <c r="J38" s="461"/>
    </row>
    <row r="39" spans="1:10">
      <c r="A39" s="464">
        <v>7</v>
      </c>
      <c r="B39" s="465" t="s">
        <v>21</v>
      </c>
      <c r="C39" s="457" t="s">
        <v>263</v>
      </c>
      <c r="D39" s="457"/>
      <c r="E39" s="457"/>
      <c r="F39" s="457"/>
      <c r="G39" s="457"/>
      <c r="H39" s="457"/>
      <c r="I39" s="457"/>
      <c r="J39" s="457"/>
    </row>
    <row r="40" spans="1:10">
      <c r="A40" s="464"/>
      <c r="B40" s="465"/>
      <c r="C40" s="457"/>
      <c r="D40" s="457"/>
      <c r="E40" s="457"/>
      <c r="F40" s="457"/>
      <c r="G40" s="457"/>
      <c r="H40" s="457"/>
      <c r="I40" s="457"/>
      <c r="J40" s="457"/>
    </row>
    <row r="41" spans="1:10">
      <c r="A41" s="464"/>
      <c r="B41" s="465"/>
      <c r="C41" s="457"/>
      <c r="D41" s="457"/>
      <c r="E41" s="457"/>
      <c r="F41" s="457"/>
      <c r="G41" s="457"/>
      <c r="H41" s="457"/>
      <c r="I41" s="457"/>
      <c r="J41" s="457"/>
    </row>
    <row r="42" spans="1:10">
      <c r="A42" s="464"/>
      <c r="B42" s="465"/>
      <c r="C42" s="457"/>
      <c r="D42" s="457"/>
      <c r="E42" s="457"/>
      <c r="F42" s="457"/>
      <c r="G42" s="457"/>
      <c r="H42" s="457"/>
      <c r="I42" s="457"/>
      <c r="J42" s="457"/>
    </row>
    <row r="43" spans="1:10">
      <c r="A43" s="464"/>
      <c r="B43" s="465"/>
      <c r="C43" s="457"/>
      <c r="D43" s="457"/>
      <c r="E43" s="457"/>
      <c r="F43" s="457"/>
      <c r="G43" s="457"/>
      <c r="H43" s="457"/>
      <c r="I43" s="457"/>
      <c r="J43" s="457"/>
    </row>
    <row r="44" spans="1:10" ht="25.5" customHeight="1">
      <c r="A44" s="464"/>
      <c r="B44" s="465"/>
      <c r="C44" s="457"/>
      <c r="D44" s="457"/>
      <c r="E44" s="457"/>
      <c r="F44" s="457"/>
      <c r="G44" s="457"/>
      <c r="H44" s="457"/>
      <c r="I44" s="457"/>
      <c r="J44" s="457"/>
    </row>
    <row r="45" spans="1:10">
      <c r="A45" s="455">
        <v>8</v>
      </c>
      <c r="B45" s="455" t="s">
        <v>238</v>
      </c>
      <c r="C45" s="461" t="s">
        <v>264</v>
      </c>
      <c r="D45" s="461"/>
      <c r="E45" s="461"/>
      <c r="F45" s="461"/>
      <c r="G45" s="461"/>
      <c r="H45" s="461"/>
      <c r="I45" s="461"/>
      <c r="J45" s="461"/>
    </row>
    <row r="46" spans="1:10">
      <c r="A46" s="455"/>
      <c r="B46" s="455"/>
      <c r="C46" s="461"/>
      <c r="D46" s="461"/>
      <c r="E46" s="461"/>
      <c r="F46" s="461"/>
      <c r="G46" s="461"/>
      <c r="H46" s="461"/>
      <c r="I46" s="461"/>
      <c r="J46" s="461"/>
    </row>
    <row r="47" spans="1:10">
      <c r="A47" s="455"/>
      <c r="B47" s="455"/>
      <c r="C47" s="461"/>
      <c r="D47" s="461"/>
      <c r="E47" s="461"/>
      <c r="F47" s="461"/>
      <c r="G47" s="461"/>
      <c r="H47" s="461"/>
      <c r="I47" s="461"/>
      <c r="J47" s="461"/>
    </row>
    <row r="48" spans="1:10">
      <c r="A48" s="455"/>
      <c r="B48" s="455"/>
      <c r="C48" s="461"/>
      <c r="D48" s="461"/>
      <c r="E48" s="461"/>
      <c r="F48" s="461"/>
      <c r="G48" s="461"/>
      <c r="H48" s="461"/>
      <c r="I48" s="461"/>
      <c r="J48" s="461"/>
    </row>
    <row r="49" spans="1:10" ht="14.25" customHeight="1">
      <c r="A49" s="455"/>
      <c r="B49" s="455"/>
      <c r="C49" s="461"/>
      <c r="D49" s="461"/>
      <c r="E49" s="461"/>
      <c r="F49" s="461"/>
      <c r="G49" s="461"/>
      <c r="H49" s="461"/>
      <c r="I49" s="461"/>
      <c r="J49" s="461"/>
    </row>
    <row r="50" spans="1:10" ht="3.75" customHeight="1">
      <c r="A50" s="455"/>
      <c r="B50" s="455"/>
      <c r="C50" s="461"/>
      <c r="D50" s="461"/>
      <c r="E50" s="461"/>
      <c r="F50" s="461"/>
      <c r="G50" s="461"/>
      <c r="H50" s="461"/>
      <c r="I50" s="461"/>
      <c r="J50" s="461"/>
    </row>
    <row r="51" spans="1:10" ht="7.5" hidden="1" customHeight="1">
      <c r="A51" s="455"/>
      <c r="B51" s="455"/>
      <c r="C51" s="461"/>
      <c r="D51" s="461"/>
      <c r="E51" s="461"/>
      <c r="F51" s="461"/>
      <c r="G51" s="461"/>
      <c r="H51" s="461"/>
      <c r="I51" s="461"/>
      <c r="J51" s="461"/>
    </row>
    <row r="52" spans="1:10">
      <c r="A52" s="122"/>
      <c r="B52" s="122"/>
      <c r="C52" s="122"/>
      <c r="D52" s="122"/>
      <c r="E52" s="122"/>
      <c r="F52" s="122"/>
      <c r="G52" s="122"/>
      <c r="H52" s="122"/>
      <c r="I52" s="122"/>
      <c r="J52" s="122"/>
    </row>
    <row r="53" spans="1:10">
      <c r="A53" s="453" t="s">
        <v>271</v>
      </c>
      <c r="B53" s="453"/>
      <c r="C53" s="453"/>
      <c r="D53" s="453"/>
      <c r="E53" s="453"/>
      <c r="F53" s="453"/>
      <c r="G53" s="453"/>
      <c r="H53" s="453"/>
      <c r="I53" s="453"/>
      <c r="J53" s="453"/>
    </row>
    <row r="54" spans="1:10">
      <c r="A54" s="464">
        <v>1</v>
      </c>
      <c r="B54" s="465" t="s">
        <v>339</v>
      </c>
      <c r="C54" s="457" t="s">
        <v>274</v>
      </c>
      <c r="D54" s="457"/>
      <c r="E54" s="457"/>
      <c r="F54" s="457"/>
      <c r="G54" s="457"/>
      <c r="H54" s="457"/>
      <c r="I54" s="457"/>
      <c r="J54" s="457"/>
    </row>
    <row r="55" spans="1:10">
      <c r="A55" s="464"/>
      <c r="B55" s="465"/>
      <c r="C55" s="457"/>
      <c r="D55" s="457"/>
      <c r="E55" s="457"/>
      <c r="F55" s="457"/>
      <c r="G55" s="457"/>
      <c r="H55" s="457"/>
      <c r="I55" s="457"/>
      <c r="J55" s="457"/>
    </row>
    <row r="56" spans="1:10">
      <c r="A56" s="464"/>
      <c r="B56" s="465"/>
      <c r="C56" s="457"/>
      <c r="D56" s="457"/>
      <c r="E56" s="457"/>
      <c r="F56" s="457"/>
      <c r="G56" s="457"/>
      <c r="H56" s="457"/>
      <c r="I56" s="457"/>
      <c r="J56" s="457"/>
    </row>
    <row r="57" spans="1:10">
      <c r="A57" s="465">
        <v>3</v>
      </c>
      <c r="B57" s="465" t="s">
        <v>217</v>
      </c>
      <c r="C57" s="457" t="s">
        <v>273</v>
      </c>
      <c r="D57" s="457"/>
      <c r="E57" s="457"/>
      <c r="F57" s="457"/>
      <c r="G57" s="457"/>
      <c r="H57" s="457"/>
      <c r="I57" s="457"/>
      <c r="J57" s="457"/>
    </row>
    <row r="58" spans="1:10">
      <c r="A58" s="465"/>
      <c r="B58" s="465"/>
      <c r="C58" s="457"/>
      <c r="D58" s="457"/>
      <c r="E58" s="457"/>
      <c r="F58" s="457"/>
      <c r="G58" s="457"/>
      <c r="H58" s="457"/>
      <c r="I58" s="457"/>
      <c r="J58" s="457"/>
    </row>
    <row r="59" spans="1:10">
      <c r="A59" s="465"/>
      <c r="B59" s="465"/>
      <c r="C59" s="457"/>
      <c r="D59" s="457"/>
      <c r="E59" s="457"/>
      <c r="F59" s="457"/>
      <c r="G59" s="457"/>
      <c r="H59" s="457"/>
      <c r="I59" s="457"/>
      <c r="J59" s="457"/>
    </row>
    <row r="60" spans="1:10">
      <c r="A60" s="465">
        <v>4</v>
      </c>
      <c r="B60" s="465" t="s">
        <v>218</v>
      </c>
      <c r="C60" s="461" t="s">
        <v>316</v>
      </c>
      <c r="D60" s="461"/>
      <c r="E60" s="461"/>
      <c r="F60" s="461"/>
      <c r="G60" s="461"/>
      <c r="H60" s="461"/>
      <c r="I60" s="461"/>
      <c r="J60" s="461"/>
    </row>
    <row r="61" spans="1:10">
      <c r="A61" s="465"/>
      <c r="B61" s="465"/>
      <c r="C61" s="461"/>
      <c r="D61" s="461"/>
      <c r="E61" s="461"/>
      <c r="F61" s="461"/>
      <c r="G61" s="461"/>
      <c r="H61" s="461"/>
      <c r="I61" s="461"/>
      <c r="J61" s="461"/>
    </row>
    <row r="62" spans="1:10">
      <c r="A62" s="465"/>
      <c r="B62" s="465"/>
      <c r="C62" s="461"/>
      <c r="D62" s="461"/>
      <c r="E62" s="461"/>
      <c r="F62" s="461"/>
      <c r="G62" s="461"/>
      <c r="H62" s="461"/>
      <c r="I62" s="461"/>
      <c r="J62" s="461"/>
    </row>
    <row r="63" spans="1:10" ht="3.75" customHeight="1">
      <c r="A63" s="465"/>
      <c r="B63" s="465"/>
      <c r="C63" s="461"/>
      <c r="D63" s="461"/>
      <c r="E63" s="461"/>
      <c r="F63" s="461"/>
      <c r="G63" s="461"/>
      <c r="H63" s="461"/>
      <c r="I63" s="461"/>
      <c r="J63" s="461"/>
    </row>
    <row r="64" spans="1:10" ht="3" customHeight="1">
      <c r="A64" s="465"/>
      <c r="B64" s="465"/>
      <c r="C64" s="461"/>
      <c r="D64" s="461"/>
      <c r="E64" s="461"/>
      <c r="F64" s="461"/>
      <c r="G64" s="461"/>
      <c r="H64" s="461"/>
      <c r="I64" s="461"/>
      <c r="J64" s="461"/>
    </row>
    <row r="65" spans="1:10">
      <c r="A65" s="465">
        <v>5</v>
      </c>
      <c r="B65" s="465" t="s">
        <v>219</v>
      </c>
      <c r="C65" s="461" t="s">
        <v>312</v>
      </c>
      <c r="D65" s="461"/>
      <c r="E65" s="461"/>
      <c r="F65" s="461"/>
      <c r="G65" s="461"/>
      <c r="H65" s="461"/>
      <c r="I65" s="461"/>
      <c r="J65" s="461"/>
    </row>
    <row r="66" spans="1:10">
      <c r="A66" s="465"/>
      <c r="B66" s="465"/>
      <c r="C66" s="461"/>
      <c r="D66" s="461"/>
      <c r="E66" s="461"/>
      <c r="F66" s="461"/>
      <c r="G66" s="461"/>
      <c r="H66" s="461"/>
      <c r="I66" s="461"/>
      <c r="J66" s="461"/>
    </row>
    <row r="67" spans="1:10">
      <c r="A67" s="465"/>
      <c r="B67" s="465"/>
      <c r="C67" s="461"/>
      <c r="D67" s="461"/>
      <c r="E67" s="461"/>
      <c r="F67" s="461"/>
      <c r="G67" s="461"/>
      <c r="H67" s="461"/>
      <c r="I67" s="461"/>
      <c r="J67" s="461"/>
    </row>
    <row r="68" spans="1:10" ht="20.25" customHeight="1">
      <c r="A68" s="465"/>
      <c r="B68" s="465"/>
      <c r="C68" s="461"/>
      <c r="D68" s="461"/>
      <c r="E68" s="461"/>
      <c r="F68" s="461"/>
      <c r="G68" s="461"/>
      <c r="H68" s="461"/>
      <c r="I68" s="461"/>
      <c r="J68" s="461"/>
    </row>
    <row r="69" spans="1:10" hidden="1">
      <c r="A69" s="465"/>
      <c r="B69" s="465"/>
      <c r="C69" s="461"/>
      <c r="D69" s="461"/>
      <c r="E69" s="461"/>
      <c r="F69" s="461"/>
      <c r="G69" s="461"/>
      <c r="H69" s="461"/>
      <c r="I69" s="461"/>
      <c r="J69" s="461"/>
    </row>
    <row r="70" spans="1:10" hidden="1">
      <c r="A70" s="465"/>
      <c r="B70" s="465"/>
      <c r="C70" s="461"/>
      <c r="D70" s="461"/>
      <c r="E70" s="461"/>
      <c r="F70" s="461"/>
      <c r="G70" s="461"/>
      <c r="H70" s="461"/>
      <c r="I70" s="461"/>
      <c r="J70" s="461"/>
    </row>
    <row r="71" spans="1:10">
      <c r="A71" s="467"/>
      <c r="B71" s="467"/>
      <c r="C71" s="467"/>
      <c r="D71" s="467"/>
      <c r="E71" s="467"/>
      <c r="F71" s="467"/>
      <c r="G71" s="467"/>
      <c r="H71" s="467"/>
      <c r="I71" s="467"/>
      <c r="J71" s="467"/>
    </row>
    <row r="72" spans="1:10">
      <c r="A72" s="468" t="s">
        <v>220</v>
      </c>
      <c r="B72" s="468"/>
      <c r="C72" s="468"/>
      <c r="D72" s="468"/>
      <c r="E72" s="468"/>
      <c r="F72" s="468"/>
      <c r="G72" s="468"/>
      <c r="H72" s="468"/>
      <c r="I72" s="468"/>
      <c r="J72" s="468"/>
    </row>
    <row r="73" spans="1:10">
      <c r="A73" s="469">
        <v>1</v>
      </c>
      <c r="B73" s="465" t="s">
        <v>221</v>
      </c>
      <c r="C73" s="461" t="s">
        <v>355</v>
      </c>
      <c r="D73" s="461"/>
      <c r="E73" s="461"/>
      <c r="F73" s="461"/>
      <c r="G73" s="461"/>
      <c r="H73" s="461"/>
      <c r="I73" s="461"/>
      <c r="J73" s="461"/>
    </row>
    <row r="74" spans="1:10">
      <c r="A74" s="469"/>
      <c r="B74" s="465"/>
      <c r="C74" s="461"/>
      <c r="D74" s="461"/>
      <c r="E74" s="461"/>
      <c r="F74" s="461"/>
      <c r="G74" s="461"/>
      <c r="H74" s="461"/>
      <c r="I74" s="461"/>
      <c r="J74" s="461"/>
    </row>
    <row r="75" spans="1:10">
      <c r="A75" s="469"/>
      <c r="B75" s="465"/>
      <c r="C75" s="461"/>
      <c r="D75" s="461"/>
      <c r="E75" s="461"/>
      <c r="F75" s="461"/>
      <c r="G75" s="461"/>
      <c r="H75" s="461"/>
      <c r="I75" s="461"/>
      <c r="J75" s="461"/>
    </row>
    <row r="76" spans="1:10" ht="32.25" customHeight="1">
      <c r="A76" s="120">
        <v>2</v>
      </c>
      <c r="B76" s="121" t="s">
        <v>222</v>
      </c>
      <c r="C76" s="466" t="s">
        <v>317</v>
      </c>
      <c r="D76" s="466"/>
      <c r="E76" s="466"/>
      <c r="F76" s="466"/>
      <c r="G76" s="466"/>
      <c r="H76" s="466"/>
      <c r="I76" s="466"/>
      <c r="J76" s="466"/>
    </row>
    <row r="77" spans="1:10">
      <c r="A77" s="470">
        <v>3</v>
      </c>
      <c r="B77" s="465" t="s">
        <v>31</v>
      </c>
      <c r="C77" s="466" t="s">
        <v>318</v>
      </c>
      <c r="D77" s="466"/>
      <c r="E77" s="466"/>
      <c r="F77" s="466"/>
      <c r="G77" s="466"/>
      <c r="H77" s="466"/>
      <c r="I77" s="466"/>
      <c r="J77" s="466"/>
    </row>
    <row r="78" spans="1:10">
      <c r="A78" s="470"/>
      <c r="B78" s="465"/>
      <c r="C78" s="466"/>
      <c r="D78" s="466"/>
      <c r="E78" s="466"/>
      <c r="F78" s="466"/>
      <c r="G78" s="466"/>
      <c r="H78" s="466"/>
      <c r="I78" s="466"/>
      <c r="J78" s="466"/>
    </row>
    <row r="79" spans="1:10">
      <c r="A79" s="470"/>
      <c r="B79" s="465"/>
      <c r="C79" s="466"/>
      <c r="D79" s="466"/>
      <c r="E79" s="466"/>
      <c r="F79" s="466"/>
      <c r="G79" s="466"/>
      <c r="H79" s="466"/>
      <c r="I79" s="466"/>
      <c r="J79" s="466"/>
    </row>
    <row r="80" spans="1:10">
      <c r="A80" s="470"/>
      <c r="B80" s="465"/>
      <c r="C80" s="466"/>
      <c r="D80" s="466"/>
      <c r="E80" s="466"/>
      <c r="F80" s="466"/>
      <c r="G80" s="466"/>
      <c r="H80" s="466"/>
      <c r="I80" s="466"/>
      <c r="J80" s="466"/>
    </row>
    <row r="81" spans="1:10" ht="35.25" customHeight="1">
      <c r="A81" s="120">
        <v>4</v>
      </c>
      <c r="B81" s="121" t="s">
        <v>223</v>
      </c>
      <c r="C81" s="466" t="s">
        <v>319</v>
      </c>
      <c r="D81" s="466"/>
      <c r="E81" s="466"/>
      <c r="F81" s="466"/>
      <c r="G81" s="466"/>
      <c r="H81" s="466"/>
      <c r="I81" s="466"/>
      <c r="J81" s="466"/>
    </row>
    <row r="82" spans="1:10">
      <c r="A82" s="470">
        <v>5</v>
      </c>
      <c r="B82" s="465" t="s">
        <v>33</v>
      </c>
      <c r="C82" s="466" t="s">
        <v>320</v>
      </c>
      <c r="D82" s="466"/>
      <c r="E82" s="466"/>
      <c r="F82" s="466"/>
      <c r="G82" s="466"/>
      <c r="H82" s="466"/>
      <c r="I82" s="466"/>
      <c r="J82" s="466"/>
    </row>
    <row r="83" spans="1:10">
      <c r="A83" s="470"/>
      <c r="B83" s="465"/>
      <c r="C83" s="466"/>
      <c r="D83" s="466"/>
      <c r="E83" s="466"/>
      <c r="F83" s="466"/>
      <c r="G83" s="466"/>
      <c r="H83" s="466"/>
      <c r="I83" s="466"/>
      <c r="J83" s="466"/>
    </row>
    <row r="84" spans="1:10">
      <c r="A84" s="470"/>
      <c r="B84" s="465"/>
      <c r="C84" s="466"/>
      <c r="D84" s="466"/>
      <c r="E84" s="466"/>
      <c r="F84" s="466"/>
      <c r="G84" s="466"/>
      <c r="H84" s="466"/>
      <c r="I84" s="466"/>
      <c r="J84" s="466"/>
    </row>
    <row r="85" spans="1:10" ht="6" customHeight="1">
      <c r="A85" s="470"/>
      <c r="B85" s="465"/>
      <c r="C85" s="466"/>
      <c r="D85" s="466"/>
      <c r="E85" s="466"/>
      <c r="F85" s="466"/>
      <c r="G85" s="466"/>
      <c r="H85" s="466"/>
      <c r="I85" s="466"/>
      <c r="J85" s="466"/>
    </row>
    <row r="86" spans="1:10">
      <c r="A86" s="471">
        <v>6</v>
      </c>
      <c r="B86" s="465" t="s">
        <v>224</v>
      </c>
      <c r="C86" s="472" t="s">
        <v>321</v>
      </c>
      <c r="D86" s="472"/>
      <c r="E86" s="472"/>
      <c r="F86" s="472"/>
      <c r="G86" s="472"/>
      <c r="H86" s="472"/>
      <c r="I86" s="472"/>
      <c r="J86" s="472"/>
    </row>
    <row r="87" spans="1:10">
      <c r="A87" s="471"/>
      <c r="B87" s="465"/>
      <c r="C87" s="472"/>
      <c r="D87" s="472"/>
      <c r="E87" s="472"/>
      <c r="F87" s="472"/>
      <c r="G87" s="472"/>
      <c r="H87" s="472"/>
      <c r="I87" s="472"/>
      <c r="J87" s="472"/>
    </row>
    <row r="88" spans="1:10" ht="32.25" customHeight="1">
      <c r="A88" s="120">
        <v>8</v>
      </c>
      <c r="B88" s="121" t="s">
        <v>225</v>
      </c>
      <c r="C88" s="466" t="s">
        <v>226</v>
      </c>
      <c r="D88" s="466"/>
      <c r="E88" s="466"/>
      <c r="F88" s="466"/>
      <c r="G88" s="466"/>
      <c r="H88" s="466"/>
      <c r="I88" s="466"/>
      <c r="J88" s="466"/>
    </row>
    <row r="89" spans="1:10" ht="30.75" customHeight="1">
      <c r="A89" s="120">
        <v>9</v>
      </c>
      <c r="B89" s="121" t="s">
        <v>227</v>
      </c>
      <c r="C89" s="466" t="s">
        <v>228</v>
      </c>
      <c r="D89" s="466"/>
      <c r="E89" s="466"/>
      <c r="F89" s="466"/>
      <c r="G89" s="466"/>
      <c r="H89" s="466"/>
      <c r="I89" s="466"/>
      <c r="J89" s="466"/>
    </row>
    <row r="90" spans="1:10">
      <c r="A90" s="470">
        <v>10</v>
      </c>
      <c r="B90" s="465" t="s">
        <v>229</v>
      </c>
      <c r="C90" s="466" t="s">
        <v>357</v>
      </c>
      <c r="D90" s="466"/>
      <c r="E90" s="466"/>
      <c r="F90" s="466"/>
      <c r="G90" s="466"/>
      <c r="H90" s="466"/>
      <c r="I90" s="466"/>
      <c r="J90" s="466"/>
    </row>
    <row r="91" spans="1:10">
      <c r="A91" s="470"/>
      <c r="B91" s="465"/>
      <c r="C91" s="466"/>
      <c r="D91" s="466"/>
      <c r="E91" s="466"/>
      <c r="F91" s="466"/>
      <c r="G91" s="466"/>
      <c r="H91" s="466"/>
      <c r="I91" s="466"/>
      <c r="J91" s="466"/>
    </row>
    <row r="92" spans="1:10">
      <c r="A92" s="470">
        <v>11</v>
      </c>
      <c r="B92" s="465" t="s">
        <v>230</v>
      </c>
      <c r="C92" s="466" t="s">
        <v>231</v>
      </c>
      <c r="D92" s="466"/>
      <c r="E92" s="466"/>
      <c r="F92" s="466"/>
      <c r="G92" s="466"/>
      <c r="H92" s="466"/>
      <c r="I92" s="466"/>
      <c r="J92" s="466"/>
    </row>
    <row r="93" spans="1:10">
      <c r="A93" s="470"/>
      <c r="B93" s="465"/>
      <c r="C93" s="466"/>
      <c r="D93" s="466"/>
      <c r="E93" s="466"/>
      <c r="F93" s="466"/>
      <c r="G93" s="466"/>
      <c r="H93" s="466"/>
      <c r="I93" s="466"/>
      <c r="J93" s="466"/>
    </row>
    <row r="94" spans="1:10">
      <c r="A94" s="467"/>
      <c r="B94" s="467"/>
      <c r="C94" s="467"/>
      <c r="D94" s="467"/>
      <c r="E94" s="467"/>
      <c r="F94" s="467"/>
      <c r="G94" s="467"/>
      <c r="H94" s="467"/>
      <c r="I94" s="467"/>
      <c r="J94" s="467"/>
    </row>
    <row r="95" spans="1:10">
      <c r="A95" s="453" t="s">
        <v>232</v>
      </c>
      <c r="B95" s="453"/>
      <c r="C95" s="453"/>
      <c r="D95" s="453"/>
      <c r="E95" s="453"/>
      <c r="F95" s="453"/>
      <c r="G95" s="453"/>
      <c r="H95" s="453"/>
      <c r="I95" s="453"/>
      <c r="J95" s="453"/>
    </row>
    <row r="96" spans="1:10">
      <c r="A96" s="471">
        <v>1</v>
      </c>
      <c r="B96" s="455" t="s">
        <v>233</v>
      </c>
      <c r="C96" s="457" t="s">
        <v>322</v>
      </c>
      <c r="D96" s="457"/>
      <c r="E96" s="457"/>
      <c r="F96" s="457"/>
      <c r="G96" s="457"/>
      <c r="H96" s="457"/>
      <c r="I96" s="457"/>
      <c r="J96" s="457"/>
    </row>
    <row r="97" spans="1:10">
      <c r="A97" s="471"/>
      <c r="B97" s="455"/>
      <c r="C97" s="457"/>
      <c r="D97" s="457"/>
      <c r="E97" s="457"/>
      <c r="F97" s="457"/>
      <c r="G97" s="457"/>
      <c r="H97" s="457"/>
      <c r="I97" s="457"/>
      <c r="J97" s="457"/>
    </row>
    <row r="98" spans="1:10">
      <c r="A98" s="471">
        <v>2</v>
      </c>
      <c r="B98" s="455" t="s">
        <v>234</v>
      </c>
      <c r="C98" s="457" t="s">
        <v>358</v>
      </c>
      <c r="D98" s="457"/>
      <c r="E98" s="457"/>
      <c r="F98" s="457"/>
      <c r="G98" s="457"/>
      <c r="H98" s="457"/>
      <c r="I98" s="457"/>
      <c r="J98" s="457"/>
    </row>
    <row r="99" spans="1:10">
      <c r="A99" s="471"/>
      <c r="B99" s="455"/>
      <c r="C99" s="457"/>
      <c r="D99" s="457"/>
      <c r="E99" s="457"/>
      <c r="F99" s="457"/>
      <c r="G99" s="457"/>
      <c r="H99" s="457"/>
      <c r="I99" s="457"/>
      <c r="J99" s="457"/>
    </row>
    <row r="100" spans="1:10" ht="15" customHeight="1">
      <c r="A100" s="471">
        <v>3</v>
      </c>
      <c r="B100" s="455" t="s">
        <v>235</v>
      </c>
      <c r="C100" s="457" t="s">
        <v>322</v>
      </c>
      <c r="D100" s="457"/>
      <c r="E100" s="457"/>
      <c r="F100" s="457"/>
      <c r="G100" s="457"/>
      <c r="H100" s="457"/>
      <c r="I100" s="457"/>
      <c r="J100" s="457"/>
    </row>
    <row r="101" spans="1:10">
      <c r="A101" s="471"/>
      <c r="B101" s="455"/>
      <c r="C101" s="457"/>
      <c r="D101" s="457"/>
      <c r="E101" s="457"/>
      <c r="F101" s="457"/>
      <c r="G101" s="457"/>
      <c r="H101" s="457"/>
      <c r="I101" s="457"/>
      <c r="J101" s="457"/>
    </row>
  </sheetData>
  <mergeCells count="87">
    <mergeCell ref="A100:A101"/>
    <mergeCell ref="B100:B101"/>
    <mergeCell ref="C100:J101"/>
    <mergeCell ref="A94:J94"/>
    <mergeCell ref="A95:J95"/>
    <mergeCell ref="A96:A97"/>
    <mergeCell ref="B96:B97"/>
    <mergeCell ref="C96:J97"/>
    <mergeCell ref="A98:A99"/>
    <mergeCell ref="B98:B99"/>
    <mergeCell ref="C98:J99"/>
    <mergeCell ref="A92:A93"/>
    <mergeCell ref="B92:B93"/>
    <mergeCell ref="C92:J93"/>
    <mergeCell ref="A86:A87"/>
    <mergeCell ref="B86:B87"/>
    <mergeCell ref="C86:J87"/>
    <mergeCell ref="C88:J88"/>
    <mergeCell ref="C89:J89"/>
    <mergeCell ref="A90:A91"/>
    <mergeCell ref="B90:B91"/>
    <mergeCell ref="C90:J91"/>
    <mergeCell ref="A77:A80"/>
    <mergeCell ref="B77:B80"/>
    <mergeCell ref="C77:J80"/>
    <mergeCell ref="C81:J81"/>
    <mergeCell ref="A82:A85"/>
    <mergeCell ref="B82:B85"/>
    <mergeCell ref="C82:J85"/>
    <mergeCell ref="A57:A59"/>
    <mergeCell ref="B57:B59"/>
    <mergeCell ref="C57:J59"/>
    <mergeCell ref="C76:J76"/>
    <mergeCell ref="A60:A64"/>
    <mergeCell ref="B60:B64"/>
    <mergeCell ref="C60:J64"/>
    <mergeCell ref="A65:A70"/>
    <mergeCell ref="B65:B70"/>
    <mergeCell ref="C65:J70"/>
    <mergeCell ref="A71:J71"/>
    <mergeCell ref="A72:J72"/>
    <mergeCell ref="A73:A75"/>
    <mergeCell ref="B73:B75"/>
    <mergeCell ref="C73:J75"/>
    <mergeCell ref="A45:A51"/>
    <mergeCell ref="B45:B51"/>
    <mergeCell ref="C45:J51"/>
    <mergeCell ref="A53:J53"/>
    <mergeCell ref="A54:A56"/>
    <mergeCell ref="B54:B56"/>
    <mergeCell ref="C54:J56"/>
    <mergeCell ref="A35:A38"/>
    <mergeCell ref="B35:B38"/>
    <mergeCell ref="C35:J38"/>
    <mergeCell ref="A39:A44"/>
    <mergeCell ref="B39:B44"/>
    <mergeCell ref="C39:J44"/>
    <mergeCell ref="A27:A31"/>
    <mergeCell ref="B27:B31"/>
    <mergeCell ref="C27:J31"/>
    <mergeCell ref="A32:A34"/>
    <mergeCell ref="B32:B34"/>
    <mergeCell ref="C32:J34"/>
    <mergeCell ref="C18:J18"/>
    <mergeCell ref="A19:A22"/>
    <mergeCell ref="B19:B22"/>
    <mergeCell ref="C19:J22"/>
    <mergeCell ref="A23:A26"/>
    <mergeCell ref="B23:B26"/>
    <mergeCell ref="C23:J26"/>
    <mergeCell ref="A1:J1"/>
    <mergeCell ref="A2:J2"/>
    <mergeCell ref="A3:J3"/>
    <mergeCell ref="A6:J6"/>
    <mergeCell ref="A4:J4"/>
    <mergeCell ref="A5:J5"/>
    <mergeCell ref="A7:J7"/>
    <mergeCell ref="A17:J17"/>
    <mergeCell ref="A13:J13"/>
    <mergeCell ref="A14:A15"/>
    <mergeCell ref="B14:B15"/>
    <mergeCell ref="C14:J15"/>
    <mergeCell ref="A8:J8"/>
    <mergeCell ref="A10:J10"/>
    <mergeCell ref="A16:J16"/>
    <mergeCell ref="A11:J11"/>
    <mergeCell ref="A9:J9"/>
  </mergeCells>
  <pageMargins left="0.51181102362204722" right="0.51181102362204722" top="0.78740157480314965" bottom="0.78740157480314965" header="0.31496062992125984" footer="0.31496062992125984"/>
  <pageSetup paperSize="9" scale="67" orientation="portrait" horizontalDpi="300" verticalDpi="300" r:id="rId1"/>
  <headerFooter>
    <oddFooter>&amp;C&amp;A&amp;R&amp;P de &amp;N</oddFooter>
  </headerFooter>
  <rowBreaks count="1" manualBreakCount="1"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AL - DIURNO DESARMADO 12x36</vt:lpstr>
      <vt:lpstr>AL - NOTURNO DESARMADO 12x36</vt:lpstr>
      <vt:lpstr>AL UNIFORMES E EQUIPAMENTOS</vt:lpstr>
      <vt:lpstr>AL - RESUMO DA PROPOSTA</vt:lpstr>
      <vt:lpstr>AL - OBSERVAÇÕES</vt:lpstr>
      <vt:lpstr>'AL - DIURNO DESARMADO 12x36'!Area_de_impressao</vt:lpstr>
      <vt:lpstr>'AL - NOTURNO DESARMADO 12x36'!Area_de_impressao</vt:lpstr>
      <vt:lpstr>'AL - OBSERVAÇÕES'!Area_de_impressao</vt:lpstr>
      <vt:lpstr>'AL - RESUMO DA PROPOSTA'!Area_de_impressao</vt:lpstr>
      <vt:lpstr>'AL UNIFORMES E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gparodes</dc:creator>
  <cp:lastModifiedBy>thome</cp:lastModifiedBy>
  <cp:revision>0</cp:revision>
  <cp:lastPrinted>2021-05-19T17:44:16Z</cp:lastPrinted>
  <dcterms:created xsi:type="dcterms:W3CDTF">2013-09-30T16:27:09Z</dcterms:created>
  <dcterms:modified xsi:type="dcterms:W3CDTF">2021-05-19T19:50:06Z</dcterms:modified>
  <dc:language>pt-BR</dc:language>
</cp:coreProperties>
</file>